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85" yWindow="195" windowWidth="19500" windowHeight="11640" activeTab="2"/>
  </bookViews>
  <sheets>
    <sheet name="干部总" sheetId="7" r:id="rId1"/>
    <sheet name="Sheet1" sheetId="40" r:id="rId2"/>
    <sheet name="高管评议表" sheetId="24" r:id="rId3"/>
    <sheet name="高管评议表2" sheetId="36" r:id="rId4"/>
    <sheet name="高管评议1" sheetId="37" r:id="rId5"/>
    <sheet name="党政综合部" sheetId="23" r:id="rId6"/>
    <sheet name="安监" sheetId="22" r:id="rId7"/>
    <sheet name="计划" sheetId="30" r:id="rId8"/>
    <sheet name="财务" sheetId="19" r:id="rId9"/>
    <sheet name="审计" sheetId="25" r:id="rId10"/>
    <sheet name="人力" sheetId="15" r:id="rId11"/>
    <sheet name="营销" sheetId="20" r:id="rId12"/>
    <sheet name="热力分公司" sheetId="17" r:id="rId13"/>
    <sheet name="天然气" sheetId="21" r:id="rId14"/>
    <sheet name="机电" sheetId="27" r:id="rId15"/>
    <sheet name="市政" sheetId="28" r:id="rId16"/>
    <sheet name="新洁能源" sheetId="32" r:id="rId17"/>
    <sheet name="煤炭" sheetId="29" r:id="rId18"/>
    <sheet name="商贸" sheetId="31" r:id="rId19"/>
    <sheet name="物业公司" sheetId="38" r:id="rId20"/>
    <sheet name="物流" sheetId="33" r:id="rId21"/>
    <sheet name="后备干部" sheetId="35" r:id="rId22"/>
    <sheet name="汇总表" sheetId="39" r:id="rId23"/>
  </sheets>
  <calcPr calcId="124519"/>
</workbook>
</file>

<file path=xl/calcChain.xml><?xml version="1.0" encoding="utf-8"?>
<calcChain xmlns="http://schemas.openxmlformats.org/spreadsheetml/2006/main">
  <c r="G7" i="40"/>
  <c r="G9"/>
  <c r="G8"/>
  <c r="G6"/>
  <c r="G11"/>
  <c r="G12"/>
  <c r="G10"/>
  <c r="G13"/>
  <c r="G5"/>
  <c r="G4"/>
  <c r="F9" i="24"/>
  <c r="F10"/>
  <c r="F11"/>
  <c r="F12"/>
  <c r="F13"/>
  <c r="F5"/>
  <c r="F6"/>
  <c r="F7"/>
  <c r="F8"/>
  <c r="F4"/>
  <c r="Q104" i="39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03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34"/>
  <c r="Q18"/>
  <c r="Q19"/>
  <c r="Q20"/>
  <c r="Q21"/>
  <c r="Q22"/>
  <c r="Q23"/>
  <c r="Q24"/>
  <c r="Q25"/>
  <c r="Q26"/>
  <c r="Q27"/>
  <c r="Q28"/>
  <c r="Q29"/>
  <c r="Q30"/>
  <c r="Q17"/>
  <c r="Q13"/>
  <c r="Q6"/>
  <c r="Q7"/>
  <c r="Q9"/>
  <c r="Q8"/>
  <c r="Q10"/>
  <c r="Q11"/>
  <c r="Q12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34"/>
  <c r="L18"/>
  <c r="L19"/>
  <c r="L20"/>
  <c r="L21"/>
  <c r="L22"/>
  <c r="L23"/>
  <c r="L24"/>
  <c r="L25"/>
  <c r="L26"/>
  <c r="L27"/>
  <c r="L28"/>
  <c r="L29"/>
  <c r="L30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03"/>
  <c r="D36"/>
  <c r="E36"/>
  <c r="F36" s="1"/>
  <c r="L17"/>
  <c r="L7" l="1"/>
  <c r="L8"/>
  <c r="L9"/>
  <c r="L10"/>
  <c r="L11"/>
  <c r="L12"/>
  <c r="L13"/>
  <c r="L6"/>
  <c r="S99" l="1"/>
  <c r="E99"/>
  <c r="F99" s="1"/>
  <c r="D99"/>
  <c r="S98"/>
  <c r="E98"/>
  <c r="F98" s="1"/>
  <c r="D98"/>
  <c r="F97"/>
  <c r="E96"/>
  <c r="F96" s="1"/>
  <c r="E95"/>
  <c r="F95" s="1"/>
  <c r="D95"/>
  <c r="E92"/>
  <c r="F92" s="1"/>
  <c r="D92"/>
  <c r="E88"/>
  <c r="F88" s="1"/>
  <c r="D88"/>
  <c r="E85"/>
  <c r="F85" s="1"/>
  <c r="D85"/>
  <c r="E84"/>
  <c r="F84" s="1"/>
  <c r="D84"/>
  <c r="E83"/>
  <c r="F83" s="1"/>
  <c r="D83"/>
  <c r="E82"/>
  <c r="F82" s="1"/>
  <c r="D82"/>
  <c r="F81"/>
  <c r="E80"/>
  <c r="F80" s="1"/>
  <c r="D80"/>
  <c r="E79"/>
  <c r="F79" s="1"/>
  <c r="D79"/>
  <c r="E78"/>
  <c r="F78" s="1"/>
  <c r="D78"/>
  <c r="F77"/>
  <c r="E76"/>
  <c r="F76" s="1"/>
  <c r="D76"/>
  <c r="E75"/>
  <c r="F75" s="1"/>
  <c r="D75"/>
  <c r="E74"/>
  <c r="F74" s="1"/>
  <c r="D74"/>
  <c r="E73"/>
  <c r="F73" s="1"/>
  <c r="D73"/>
  <c r="E72"/>
  <c r="F72" s="1"/>
  <c r="D72"/>
  <c r="E71"/>
  <c r="F71" s="1"/>
  <c r="D71"/>
  <c r="E70"/>
  <c r="F70" s="1"/>
  <c r="D70"/>
  <c r="E69"/>
  <c r="F69" s="1"/>
  <c r="D69"/>
  <c r="E68"/>
  <c r="F68" s="1"/>
  <c r="D68"/>
  <c r="E67"/>
  <c r="F67" s="1"/>
  <c r="D67"/>
  <c r="E66"/>
  <c r="F66" s="1"/>
  <c r="D66"/>
  <c r="E65"/>
  <c r="F65" s="1"/>
  <c r="D65"/>
  <c r="E64"/>
  <c r="F64" s="1"/>
  <c r="D64"/>
  <c r="E63"/>
  <c r="F63" s="1"/>
  <c r="D63"/>
  <c r="E53"/>
  <c r="F53" s="1"/>
  <c r="D53"/>
  <c r="E52"/>
  <c r="F52" s="1"/>
  <c r="D52"/>
  <c r="E51"/>
  <c r="F51" s="1"/>
  <c r="D51"/>
  <c r="E50"/>
  <c r="F50" s="1"/>
  <c r="D50"/>
  <c r="E49"/>
  <c r="F49" s="1"/>
  <c r="D49"/>
  <c r="S58"/>
  <c r="E58"/>
  <c r="F58" s="1"/>
  <c r="D58"/>
  <c r="E54"/>
  <c r="F54" s="1"/>
  <c r="D54"/>
  <c r="E57"/>
  <c r="F57" s="1"/>
  <c r="D57"/>
  <c r="E56"/>
  <c r="F56" s="1"/>
  <c r="D56"/>
  <c r="E47"/>
  <c r="F47" s="1"/>
  <c r="D47"/>
  <c r="E46"/>
  <c r="F46" s="1"/>
  <c r="D46"/>
  <c r="E45"/>
  <c r="F45" s="1"/>
  <c r="E44"/>
  <c r="F44" s="1"/>
  <c r="D44"/>
  <c r="E48"/>
  <c r="F48" s="1"/>
  <c r="D48"/>
  <c r="E43"/>
  <c r="F43" s="1"/>
  <c r="D43"/>
  <c r="F41"/>
  <c r="E40"/>
  <c r="F40" s="1"/>
  <c r="D40"/>
  <c r="E39"/>
  <c r="F39" s="1"/>
  <c r="D39"/>
  <c r="AC35"/>
  <c r="AB35"/>
  <c r="F35"/>
  <c r="E38"/>
  <c r="F38" s="1"/>
  <c r="D38"/>
  <c r="E37"/>
  <c r="F37" s="1"/>
  <c r="D37"/>
  <c r="E42"/>
  <c r="F42" s="1"/>
  <c r="E34"/>
  <c r="F34" s="1"/>
  <c r="D34"/>
  <c r="E30"/>
  <c r="F30" s="1"/>
  <c r="D30"/>
  <c r="AK28"/>
  <c r="E28"/>
  <c r="F28" s="1"/>
  <c r="D28"/>
  <c r="E27"/>
  <c r="F27" s="1"/>
  <c r="D27"/>
  <c r="E26"/>
  <c r="F26" s="1"/>
  <c r="D26"/>
  <c r="E25"/>
  <c r="F25" s="1"/>
  <c r="D25"/>
  <c r="E29"/>
  <c r="F29" s="1"/>
  <c r="D29"/>
  <c r="AU24"/>
  <c r="AT24"/>
  <c r="E24"/>
  <c r="F24" s="1"/>
  <c r="D24"/>
  <c r="BD23"/>
  <c r="BC23"/>
  <c r="E23"/>
  <c r="F23" s="1"/>
  <c r="BD22"/>
  <c r="BC22"/>
  <c r="E22"/>
  <c r="F22" s="1"/>
  <c r="D22"/>
  <c r="BC21"/>
  <c r="E21"/>
  <c r="F21" s="1"/>
  <c r="D21"/>
  <c r="BD20"/>
  <c r="BC20"/>
  <c r="E20"/>
  <c r="F20" s="1"/>
  <c r="D20"/>
  <c r="E19"/>
  <c r="F19" s="1"/>
  <c r="D19"/>
  <c r="E18"/>
  <c r="F18" s="1"/>
  <c r="D18"/>
  <c r="E17"/>
  <c r="F17" s="1"/>
  <c r="D17"/>
  <c r="BD13"/>
  <c r="BC13"/>
  <c r="E13"/>
  <c r="F13" s="1"/>
  <c r="D13"/>
  <c r="BD12"/>
  <c r="BC12"/>
  <c r="E12"/>
  <c r="F12" s="1"/>
  <c r="D12"/>
  <c r="BD11"/>
  <c r="BC11"/>
  <c r="E11"/>
  <c r="F11" s="1"/>
  <c r="D11"/>
  <c r="BC10"/>
  <c r="E10"/>
  <c r="F10" s="1"/>
  <c r="D10"/>
  <c r="BC9"/>
  <c r="E9"/>
  <c r="F9" s="1"/>
  <c r="D9"/>
  <c r="BD8"/>
  <c r="BC8"/>
  <c r="E8"/>
  <c r="F8" s="1"/>
  <c r="D8"/>
  <c r="BD7"/>
  <c r="BC7"/>
  <c r="E7"/>
  <c r="F7" s="1"/>
  <c r="D7"/>
  <c r="BD6"/>
  <c r="BC6"/>
  <c r="E5"/>
  <c r="F5" s="1"/>
  <c r="D5"/>
</calcChain>
</file>

<file path=xl/sharedStrings.xml><?xml version="1.0" encoding="utf-8"?>
<sst xmlns="http://schemas.openxmlformats.org/spreadsheetml/2006/main" count="2050" uniqueCount="586">
  <si>
    <t>项目</t>
    <phoneticPr fontId="1" type="noConversion"/>
  </si>
  <si>
    <t>评价</t>
    <phoneticPr fontId="1" type="noConversion"/>
  </si>
  <si>
    <t>德</t>
    <phoneticPr fontId="1" type="noConversion"/>
  </si>
  <si>
    <t>好</t>
    <phoneticPr fontId="1" type="noConversion"/>
  </si>
  <si>
    <t>中</t>
    <phoneticPr fontId="1" type="noConversion"/>
  </si>
  <si>
    <t>差</t>
    <phoneticPr fontId="1" type="noConversion"/>
  </si>
  <si>
    <t>能</t>
    <phoneticPr fontId="1" type="noConversion"/>
  </si>
  <si>
    <t>勤</t>
    <phoneticPr fontId="1" type="noConversion"/>
  </si>
  <si>
    <t>绩</t>
    <phoneticPr fontId="1" type="noConversion"/>
  </si>
  <si>
    <t>廉</t>
    <phoneticPr fontId="1" type="noConversion"/>
  </si>
  <si>
    <t>项目</t>
    <phoneticPr fontId="1" type="noConversion"/>
  </si>
  <si>
    <t>德</t>
    <phoneticPr fontId="1" type="noConversion"/>
  </si>
  <si>
    <t>能</t>
    <phoneticPr fontId="1" type="noConversion"/>
  </si>
  <si>
    <t>勤</t>
    <phoneticPr fontId="1" type="noConversion"/>
  </si>
  <si>
    <t>绩</t>
    <phoneticPr fontId="1" type="noConversion"/>
  </si>
  <si>
    <t>廉</t>
    <phoneticPr fontId="1" type="noConversion"/>
  </si>
  <si>
    <t>评价</t>
    <phoneticPr fontId="1" type="noConversion"/>
  </si>
  <si>
    <t>好</t>
    <phoneticPr fontId="1" type="noConversion"/>
  </si>
  <si>
    <t>中</t>
    <phoneticPr fontId="1" type="noConversion"/>
  </si>
  <si>
    <t>差</t>
    <phoneticPr fontId="1" type="noConversion"/>
  </si>
  <si>
    <t>称职</t>
    <phoneticPr fontId="1" type="noConversion"/>
  </si>
  <si>
    <t>不称职</t>
    <phoneticPr fontId="1" type="noConversion"/>
  </si>
  <si>
    <t>综合评价</t>
    <phoneticPr fontId="1" type="noConversion"/>
  </si>
  <si>
    <t>称职</t>
    <phoneticPr fontId="1" type="noConversion"/>
  </si>
  <si>
    <t>不称职</t>
    <phoneticPr fontId="1" type="noConversion"/>
  </si>
  <si>
    <t>王小亮</t>
    <phoneticPr fontId="1" type="noConversion"/>
  </si>
  <si>
    <t>祁  杰</t>
    <phoneticPr fontId="1" type="noConversion"/>
  </si>
  <si>
    <t>雷雪峰</t>
    <phoneticPr fontId="1" type="noConversion"/>
  </si>
  <si>
    <t>张立学</t>
    <phoneticPr fontId="8" type="noConversion"/>
  </si>
  <si>
    <t>韩  猛</t>
    <phoneticPr fontId="8" type="noConversion"/>
  </si>
  <si>
    <t>杨仕章</t>
    <phoneticPr fontId="8" type="noConversion"/>
  </si>
  <si>
    <t>王志强</t>
    <phoneticPr fontId="8" type="noConversion"/>
  </si>
  <si>
    <t>关  鑫</t>
    <phoneticPr fontId="8" type="noConversion"/>
  </si>
  <si>
    <t>袁志忠</t>
    <phoneticPr fontId="8" type="noConversion"/>
  </si>
  <si>
    <t>朱玉国</t>
    <phoneticPr fontId="8" type="noConversion"/>
  </si>
  <si>
    <t>杨  洋</t>
    <phoneticPr fontId="8" type="noConversion"/>
  </si>
  <si>
    <t>郑敏娜</t>
    <phoneticPr fontId="8" type="noConversion"/>
  </si>
  <si>
    <t>王志岗</t>
    <phoneticPr fontId="8" type="noConversion"/>
  </si>
  <si>
    <t>罗丽英</t>
    <phoneticPr fontId="8" type="noConversion"/>
  </si>
  <si>
    <t>贾雪芹</t>
    <phoneticPr fontId="8" type="noConversion"/>
  </si>
  <si>
    <t>李宗渊</t>
    <phoneticPr fontId="8" type="noConversion"/>
  </si>
  <si>
    <t>赵刚域</t>
    <phoneticPr fontId="8" type="noConversion"/>
  </si>
  <si>
    <t>贺鹏飞</t>
    <phoneticPr fontId="8" type="noConversion"/>
  </si>
  <si>
    <t>田  峰</t>
    <phoneticPr fontId="8" type="noConversion"/>
  </si>
  <si>
    <t>王治山</t>
    <phoneticPr fontId="8" type="noConversion"/>
  </si>
  <si>
    <t>闫政燊</t>
    <phoneticPr fontId="8" type="noConversion"/>
  </si>
  <si>
    <t>王裕厚</t>
    <phoneticPr fontId="8" type="noConversion"/>
  </si>
  <si>
    <t>冯  军</t>
    <phoneticPr fontId="8" type="noConversion"/>
  </si>
  <si>
    <t>窦亚军</t>
    <phoneticPr fontId="8" type="noConversion"/>
  </si>
  <si>
    <t>郝兴旺</t>
    <phoneticPr fontId="1" type="noConversion"/>
  </si>
  <si>
    <t>董玉丹</t>
    <phoneticPr fontId="1" type="noConversion"/>
  </si>
  <si>
    <t>陶  治</t>
    <phoneticPr fontId="1" type="noConversion"/>
  </si>
  <si>
    <t>杨静娜</t>
    <phoneticPr fontId="8" type="noConversion"/>
  </si>
  <si>
    <t>杨陆萍</t>
    <phoneticPr fontId="8" type="noConversion"/>
  </si>
  <si>
    <t>张  茹</t>
    <phoneticPr fontId="8" type="noConversion"/>
  </si>
  <si>
    <t>杨丽霞</t>
    <phoneticPr fontId="1" type="noConversion"/>
  </si>
  <si>
    <t>葛建英</t>
    <phoneticPr fontId="8" type="noConversion"/>
  </si>
  <si>
    <t>杜海霞</t>
    <phoneticPr fontId="1" type="noConversion"/>
  </si>
  <si>
    <t>路  敏</t>
    <phoneticPr fontId="8" type="noConversion"/>
  </si>
  <si>
    <t>曹晴月</t>
    <phoneticPr fontId="1" type="noConversion"/>
  </si>
  <si>
    <t>雷志强</t>
    <phoneticPr fontId="1" type="noConversion"/>
  </si>
  <si>
    <t>孟健勇</t>
    <phoneticPr fontId="1" type="noConversion"/>
  </si>
  <si>
    <t>黄卫东</t>
    <phoneticPr fontId="1" type="noConversion"/>
  </si>
  <si>
    <t>迟凯原</t>
    <phoneticPr fontId="1" type="noConversion"/>
  </si>
  <si>
    <t>郭生慧</t>
    <phoneticPr fontId="1" type="noConversion"/>
  </si>
  <si>
    <t>郭永盛</t>
    <phoneticPr fontId="1" type="noConversion"/>
  </si>
  <si>
    <t>李慧芳</t>
    <phoneticPr fontId="1" type="noConversion"/>
  </si>
  <si>
    <t>张亚峰</t>
    <phoneticPr fontId="1" type="noConversion"/>
  </si>
  <si>
    <t>郭翠玲</t>
    <phoneticPr fontId="1" type="noConversion"/>
  </si>
  <si>
    <t>李建平</t>
    <phoneticPr fontId="1" type="noConversion"/>
  </si>
  <si>
    <t>白建鑫</t>
    <phoneticPr fontId="1" type="noConversion"/>
  </si>
  <si>
    <t>张晓娟</t>
    <phoneticPr fontId="1" type="noConversion"/>
  </si>
  <si>
    <t>翟  伟</t>
    <phoneticPr fontId="1" type="noConversion"/>
  </si>
  <si>
    <t>付晓春</t>
    <phoneticPr fontId="1" type="noConversion"/>
  </si>
  <si>
    <t>孙进红</t>
    <phoneticPr fontId="1" type="noConversion"/>
  </si>
  <si>
    <t>王子恒</t>
    <phoneticPr fontId="1" type="noConversion"/>
  </si>
  <si>
    <t>邢巧贤</t>
    <phoneticPr fontId="1" type="noConversion"/>
  </si>
  <si>
    <t>李凤连</t>
    <phoneticPr fontId="1" type="noConversion"/>
  </si>
  <si>
    <t>袁利平</t>
    <phoneticPr fontId="1" type="noConversion"/>
  </si>
  <si>
    <t>李瑞娟</t>
    <phoneticPr fontId="1" type="noConversion"/>
  </si>
  <si>
    <t>李金龙</t>
    <phoneticPr fontId="1" type="noConversion"/>
  </si>
  <si>
    <t>康文韬</t>
    <phoneticPr fontId="1" type="noConversion"/>
  </si>
  <si>
    <t>李怀玉</t>
    <phoneticPr fontId="1" type="noConversion"/>
  </si>
  <si>
    <t>马  军</t>
    <phoneticPr fontId="1" type="noConversion"/>
  </si>
  <si>
    <t>霍建光</t>
    <phoneticPr fontId="1" type="noConversion"/>
  </si>
  <si>
    <t>李志强</t>
    <phoneticPr fontId="1" type="noConversion"/>
  </si>
  <si>
    <t>原靖涛</t>
    <phoneticPr fontId="1" type="noConversion"/>
  </si>
  <si>
    <t>邓在星</t>
    <phoneticPr fontId="1" type="noConversion"/>
  </si>
  <si>
    <t>杜海军</t>
    <phoneticPr fontId="1" type="noConversion"/>
  </si>
  <si>
    <t>张生伟</t>
    <phoneticPr fontId="1" type="noConversion"/>
  </si>
  <si>
    <t>赵  鹏</t>
    <phoneticPr fontId="1" type="noConversion"/>
  </si>
  <si>
    <t>郝墩苍</t>
    <phoneticPr fontId="1" type="noConversion"/>
  </si>
  <si>
    <t>高  燕</t>
    <phoneticPr fontId="1" type="noConversion"/>
  </si>
  <si>
    <t>王  瑞</t>
    <phoneticPr fontId="1" type="noConversion"/>
  </si>
  <si>
    <t>刘  哲</t>
    <phoneticPr fontId="1" type="noConversion"/>
  </si>
  <si>
    <t>李  磊</t>
    <phoneticPr fontId="1" type="noConversion"/>
  </si>
  <si>
    <t>高  宇</t>
    <phoneticPr fontId="1" type="noConversion"/>
  </si>
  <si>
    <t>张  雨</t>
    <phoneticPr fontId="1" type="noConversion"/>
  </si>
  <si>
    <t>韩  强</t>
    <phoneticPr fontId="1" type="noConversion"/>
  </si>
  <si>
    <t>曹  慧</t>
    <phoneticPr fontId="1" type="noConversion"/>
  </si>
  <si>
    <t>王  旭</t>
    <phoneticPr fontId="1" type="noConversion"/>
  </si>
  <si>
    <t>吴  婷</t>
    <phoneticPr fontId="1" type="noConversion"/>
  </si>
  <si>
    <t>赵  强</t>
    <phoneticPr fontId="1" type="noConversion"/>
  </si>
  <si>
    <t>高  梅</t>
    <phoneticPr fontId="1" type="noConversion"/>
  </si>
  <si>
    <t>杨媚兰</t>
    <phoneticPr fontId="1" type="noConversion"/>
  </si>
  <si>
    <t>李双龙</t>
    <phoneticPr fontId="1" type="noConversion"/>
  </si>
  <si>
    <t>夏建军</t>
    <phoneticPr fontId="1" type="noConversion"/>
  </si>
  <si>
    <t>张  旭</t>
    <phoneticPr fontId="1" type="noConversion"/>
  </si>
  <si>
    <t>李  渊</t>
    <phoneticPr fontId="1" type="noConversion"/>
  </si>
  <si>
    <t>注：在“好”“中”“差”对应的空格里任选一项打“√”。测评满意度得分=（A×0.9+B×0.75+C×0.6）÷(A+B+C)×100。A为“好”的个数，B为“中”的个数，C为“差”的个数。</t>
    <phoneticPr fontId="10" type="noConversion"/>
  </si>
  <si>
    <t>综合评价</t>
    <phoneticPr fontId="1" type="noConversion"/>
  </si>
  <si>
    <t>综合评价</t>
    <phoneticPr fontId="1" type="noConversion"/>
  </si>
  <si>
    <r>
      <t>表二：</t>
    </r>
    <r>
      <rPr>
        <sz val="14"/>
        <color theme="1"/>
        <rFont val="方正小标宋简体"/>
        <family val="4"/>
        <charset val="134"/>
      </rPr>
      <t>鄂尔多斯市通惠供热燃气集团有限公司2013年终干部实绩测评表</t>
    </r>
    <r>
      <rPr>
        <sz val="12"/>
        <color theme="1"/>
        <rFont val="方正小标宋简体"/>
        <family val="4"/>
        <charset val="134"/>
      </rPr>
      <t>（中层管理类正职、副职主持工作、董事会秘书）</t>
    </r>
    <phoneticPr fontId="1" type="noConversion"/>
  </si>
  <si>
    <r>
      <t>表三：</t>
    </r>
    <r>
      <rPr>
        <sz val="14"/>
        <color theme="1"/>
        <rFont val="方正小标宋简体"/>
        <family val="4"/>
        <charset val="134"/>
      </rPr>
      <t>鄂尔多斯市通惠供热燃气集团有限公司2013年终干部实绩测评表</t>
    </r>
    <r>
      <rPr>
        <sz val="11"/>
        <color theme="1"/>
        <rFont val="方正小标宋简体"/>
        <family val="4"/>
        <charset val="134"/>
      </rPr>
      <t>（中层管理副职、经理助理）</t>
    </r>
    <phoneticPr fontId="1" type="noConversion"/>
  </si>
  <si>
    <r>
      <t>表四：</t>
    </r>
    <r>
      <rPr>
        <sz val="14"/>
        <color theme="1"/>
        <rFont val="方正小标宋简体"/>
        <family val="4"/>
        <charset val="134"/>
      </rPr>
      <t>鄂尔多斯市通惠供热燃气集团有限公司2013年终干部实绩测评表</t>
    </r>
    <r>
      <rPr>
        <sz val="11"/>
        <color theme="1"/>
        <rFont val="方正小标宋简体"/>
        <family val="4"/>
        <charset val="134"/>
      </rPr>
      <t>（主管业务类中心主任、副主任）</t>
    </r>
    <phoneticPr fontId="1" type="noConversion"/>
  </si>
  <si>
    <r>
      <t>表一：</t>
    </r>
    <r>
      <rPr>
        <sz val="14"/>
        <color theme="1"/>
        <rFont val="方正小标宋简体"/>
        <family val="4"/>
        <charset val="134"/>
      </rPr>
      <t>鄂尔多斯市通惠供热燃气集团有限公司2014年第一季度干部实绩测评表</t>
    </r>
    <r>
      <rPr>
        <sz val="12"/>
        <color theme="1"/>
        <rFont val="方正小标宋简体"/>
        <family val="4"/>
        <charset val="134"/>
      </rPr>
      <t>（高级管理类）</t>
    </r>
    <phoneticPr fontId="1" type="noConversion"/>
  </si>
  <si>
    <t>杨陆萍</t>
    <phoneticPr fontId="1" type="noConversion"/>
  </si>
  <si>
    <t>鄂尔多斯市通惠供热燃气集团有限公司2014年第三季度干部实绩测评表</t>
    <phoneticPr fontId="1" type="noConversion"/>
  </si>
  <si>
    <t>杨  洋</t>
    <phoneticPr fontId="1" type="noConversion"/>
  </si>
  <si>
    <t>王裕厚</t>
    <phoneticPr fontId="1" type="noConversion"/>
  </si>
  <si>
    <t>韩强</t>
    <phoneticPr fontId="1" type="noConversion"/>
  </si>
  <si>
    <t>郭翠玲</t>
    <phoneticPr fontId="1" type="noConversion"/>
  </si>
  <si>
    <t>郑敏娜</t>
    <phoneticPr fontId="1" type="noConversion"/>
  </si>
  <si>
    <t>付晓春</t>
    <phoneticPr fontId="1" type="noConversion"/>
  </si>
  <si>
    <t>郭永盛</t>
    <phoneticPr fontId="1" type="noConversion"/>
  </si>
  <si>
    <t>王治山</t>
    <phoneticPr fontId="1" type="noConversion"/>
  </si>
  <si>
    <t>康文韬</t>
    <phoneticPr fontId="8" type="noConversion"/>
  </si>
  <si>
    <t>王志强</t>
    <phoneticPr fontId="1" type="noConversion"/>
  </si>
  <si>
    <t>郭生慧</t>
    <phoneticPr fontId="1" type="noConversion"/>
  </si>
  <si>
    <t>王裕厚</t>
    <phoneticPr fontId="1" type="noConversion"/>
  </si>
  <si>
    <t>李慧芳</t>
    <phoneticPr fontId="1" type="noConversion"/>
  </si>
  <si>
    <t>杨仕章</t>
    <phoneticPr fontId="1" type="noConversion"/>
  </si>
  <si>
    <t>王志强</t>
    <phoneticPr fontId="1" type="noConversion"/>
  </si>
  <si>
    <t>王志强</t>
    <phoneticPr fontId="1" type="noConversion"/>
  </si>
  <si>
    <t>赵刚域</t>
    <phoneticPr fontId="1" type="noConversion"/>
  </si>
  <si>
    <t>张亚峰</t>
    <phoneticPr fontId="1" type="noConversion"/>
  </si>
  <si>
    <t>杜海霞</t>
    <phoneticPr fontId="1" type="noConversion"/>
  </si>
  <si>
    <t>鄂尔多斯市通惠供热燃气集团有限公司主管业务类后备干部名单</t>
    <phoneticPr fontId="1" type="noConversion"/>
  </si>
  <si>
    <t>序号</t>
    <phoneticPr fontId="1" type="noConversion"/>
  </si>
  <si>
    <t>孙  佳</t>
    <phoneticPr fontId="8" type="noConversion"/>
  </si>
  <si>
    <t>栗  霞</t>
    <phoneticPr fontId="8" type="noConversion"/>
  </si>
  <si>
    <t>赵青山</t>
    <phoneticPr fontId="8" type="noConversion"/>
  </si>
  <si>
    <t>孙虎林</t>
    <phoneticPr fontId="8" type="noConversion"/>
  </si>
  <si>
    <t>刘  章</t>
    <phoneticPr fontId="8" type="noConversion"/>
  </si>
  <si>
    <t>杨  威</t>
    <phoneticPr fontId="8" type="noConversion"/>
  </si>
  <si>
    <t>王丽霞</t>
    <phoneticPr fontId="8" type="noConversion"/>
  </si>
  <si>
    <t>杨海霞</t>
    <phoneticPr fontId="8" type="noConversion"/>
  </si>
  <si>
    <t>李  魁</t>
    <phoneticPr fontId="8" type="noConversion"/>
  </si>
  <si>
    <t>武帅帅</t>
    <phoneticPr fontId="8" type="noConversion"/>
  </si>
  <si>
    <t>武向东</t>
    <phoneticPr fontId="8" type="noConversion"/>
  </si>
  <si>
    <t>韩二永</t>
    <phoneticPr fontId="8" type="noConversion"/>
  </si>
  <si>
    <t>段继朝</t>
    <phoneticPr fontId="8" type="noConversion"/>
  </si>
  <si>
    <t>谢慧妍</t>
    <phoneticPr fontId="8" type="noConversion"/>
  </si>
  <si>
    <t>苏维库</t>
    <phoneticPr fontId="8" type="noConversion"/>
  </si>
  <si>
    <t>苗  伟</t>
    <phoneticPr fontId="8" type="noConversion"/>
  </si>
  <si>
    <t>弓澄鑫</t>
    <phoneticPr fontId="8" type="noConversion"/>
  </si>
  <si>
    <t>杨  璐</t>
    <phoneticPr fontId="8" type="noConversion"/>
  </si>
  <si>
    <t>周红祥</t>
    <phoneticPr fontId="8" type="noConversion"/>
  </si>
  <si>
    <t>郝小红</t>
    <phoneticPr fontId="8" type="noConversion"/>
  </si>
  <si>
    <t>刘海霞</t>
    <phoneticPr fontId="8" type="noConversion"/>
  </si>
  <si>
    <t>高亚楠</t>
    <phoneticPr fontId="8" type="noConversion"/>
  </si>
  <si>
    <t>薛  妮</t>
    <phoneticPr fontId="8" type="noConversion"/>
  </si>
  <si>
    <t>鄂尔多斯市通惠供热燃气集团有限公司2014年第四季度干部实绩测评表</t>
    <phoneticPr fontId="1" type="noConversion"/>
  </si>
  <si>
    <t>黄卫东</t>
    <phoneticPr fontId="1" type="noConversion"/>
  </si>
  <si>
    <t>王志强</t>
    <phoneticPr fontId="1" type="noConversion"/>
  </si>
  <si>
    <t>雷志强</t>
    <phoneticPr fontId="1" type="noConversion"/>
  </si>
  <si>
    <t>袁志忠</t>
    <phoneticPr fontId="1" type="noConversion"/>
  </si>
  <si>
    <t>王裕厚</t>
    <phoneticPr fontId="1" type="noConversion"/>
  </si>
  <si>
    <t>鄂尔多斯市通惠供热燃气集团有限公司2014年第四季度干部实绩测评表</t>
    <phoneticPr fontId="1" type="noConversion"/>
  </si>
  <si>
    <t>主管业务类后备干部</t>
    <phoneticPr fontId="1" type="noConversion"/>
  </si>
  <si>
    <t>段继朝</t>
    <phoneticPr fontId="8" type="noConversion"/>
  </si>
  <si>
    <t>赵青山</t>
    <phoneticPr fontId="8" type="noConversion"/>
  </si>
  <si>
    <t>孙虎林</t>
    <phoneticPr fontId="8" type="noConversion"/>
  </si>
  <si>
    <t>李  魁</t>
    <phoneticPr fontId="8" type="noConversion"/>
  </si>
  <si>
    <t>韩二永</t>
    <phoneticPr fontId="8" type="noConversion"/>
  </si>
  <si>
    <t>武帅帅</t>
    <phoneticPr fontId="1" type="noConversion"/>
  </si>
  <si>
    <t>苏维库</t>
    <phoneticPr fontId="8" type="noConversion"/>
  </si>
  <si>
    <t>苗  伟</t>
    <phoneticPr fontId="8" type="noConversion"/>
  </si>
  <si>
    <t>杨  璐</t>
    <phoneticPr fontId="8" type="noConversion"/>
  </si>
  <si>
    <t>杨威</t>
    <phoneticPr fontId="1" type="noConversion"/>
  </si>
  <si>
    <t>薛  妮</t>
    <phoneticPr fontId="8" type="noConversion"/>
  </si>
  <si>
    <t>高亚楠</t>
    <phoneticPr fontId="8" type="noConversion"/>
  </si>
  <si>
    <t>刘海霞</t>
    <phoneticPr fontId="8" type="noConversion"/>
  </si>
  <si>
    <t>郝小红</t>
    <phoneticPr fontId="8" type="noConversion"/>
  </si>
  <si>
    <t>周红祥</t>
    <phoneticPr fontId="8" type="noConversion"/>
  </si>
  <si>
    <t>谢慧妍</t>
    <phoneticPr fontId="8" type="noConversion"/>
  </si>
  <si>
    <t>武向东</t>
    <phoneticPr fontId="8" type="noConversion"/>
  </si>
  <si>
    <t>刘  章</t>
    <phoneticPr fontId="8" type="noConversion"/>
  </si>
  <si>
    <t>孙  佳</t>
    <phoneticPr fontId="8" type="noConversion"/>
  </si>
  <si>
    <t>杨海霞</t>
    <phoneticPr fontId="8" type="noConversion"/>
  </si>
  <si>
    <t>弓澄鑫</t>
    <phoneticPr fontId="8" type="noConversion"/>
  </si>
  <si>
    <t>鄂尔多斯市通惠供热燃气集团有限公司2014年度干部民主评议表</t>
    <phoneticPr fontId="1" type="noConversion"/>
  </si>
  <si>
    <t>苗爱文</t>
    <phoneticPr fontId="1" type="noConversion"/>
  </si>
  <si>
    <t>李全新</t>
    <phoneticPr fontId="1" type="noConversion"/>
  </si>
  <si>
    <t>能力指标</t>
    <phoneticPr fontId="1" type="noConversion"/>
  </si>
  <si>
    <t>具体标准</t>
    <phoneticPr fontId="1" type="noConversion"/>
  </si>
  <si>
    <t>政治素质</t>
    <phoneticPr fontId="1" type="noConversion"/>
  </si>
  <si>
    <t>贯彻执行党政、国家的路线、方针政策，坚持学习，效果良好</t>
    <phoneticPr fontId="1" type="noConversion"/>
  </si>
  <si>
    <t>政治敏锐性和鉴别力强，在是非原则问题上立场坚定；思想政治工作扎实有效，有创新</t>
    <phoneticPr fontId="1" type="noConversion"/>
  </si>
  <si>
    <t>组织纪律</t>
    <phoneticPr fontId="1" type="noConversion"/>
  </si>
  <si>
    <t>严格遵守相关法律、法规，模范执行各类劳动、经济、社会条例</t>
    <phoneticPr fontId="1" type="noConversion"/>
  </si>
  <si>
    <t>严格执行公司的规定和要求，大局意识强，政令通畅；坚持民主、集中，按程序办事</t>
    <phoneticPr fontId="1" type="noConversion"/>
  </si>
  <si>
    <t>廉洁奉公</t>
    <phoneticPr fontId="1" type="noConversion"/>
  </si>
  <si>
    <t>认真执行廉洁自律的制度和规定，无以权谋私；工作作风正派，坚持原则，秉公办事</t>
    <phoneticPr fontId="1" type="noConversion"/>
  </si>
  <si>
    <t>善于经营</t>
    <phoneticPr fontId="1" type="noConversion"/>
  </si>
  <si>
    <t>制定公司具体经营目标和生产计划，并有效的实施和严格执行；统筹公司各单位的工作开展，协调各部门间的工作配合</t>
    <phoneticPr fontId="1" type="noConversion"/>
  </si>
  <si>
    <t>具备敏锐的市场洞察力，掌握信息、开拓市场，根据市场需求确定经营策略，调整和优化经营方针、模式</t>
    <phoneticPr fontId="1" type="noConversion"/>
  </si>
  <si>
    <t>有效对财务管理进行调控，以保障资本运营体系的良性循环；严格审核各类费用的申请和报销，控制公司运行成本</t>
    <phoneticPr fontId="1" type="noConversion"/>
  </si>
  <si>
    <t>管理制度健全，赏罚分明，工作效率高；社会治安综合治理无重大安全责任事故</t>
    <phoneticPr fontId="1" type="noConversion"/>
  </si>
  <si>
    <t>能够及时纠正和调整公司各个工作环节的问题，保持对各单位的强有力监督指导；做好员工的思想政治工作，加强员工队伍建设</t>
    <phoneticPr fontId="1" type="noConversion"/>
  </si>
  <si>
    <t>加强企业文化建设，促进团队协作沟通，树立良好的企业形象</t>
    <phoneticPr fontId="1" type="noConversion"/>
  </si>
  <si>
    <t>不断推出技术创新，培育企业核心技术成效显著</t>
    <phoneticPr fontId="1" type="noConversion"/>
  </si>
  <si>
    <t>关心群众生活，经常下基层调研员工工作、学习和家庭生活情况，维护员工合法权益</t>
    <phoneticPr fontId="1" type="noConversion"/>
  </si>
  <si>
    <t>团结进取</t>
  </si>
  <si>
    <t>党政配合默契，班子整体功能强</t>
    <phoneticPr fontId="1" type="noConversion"/>
  </si>
  <si>
    <t>营造良好的团队协作氛围，积极进取，善于克服生产经营中的困难和挫折</t>
    <phoneticPr fontId="1" type="noConversion"/>
  </si>
  <si>
    <t>严格管理</t>
    <phoneticPr fontId="1" type="noConversion"/>
  </si>
  <si>
    <t>勇于创新</t>
    <phoneticPr fontId="1" type="noConversion"/>
  </si>
  <si>
    <t>联系群众</t>
    <phoneticPr fontId="1" type="noConversion"/>
  </si>
  <si>
    <t>倡导“以德治企”，有较高的道德水平，监督机制完善，监督渠道畅通</t>
    <phoneticPr fontId="1" type="noConversion"/>
  </si>
  <si>
    <t>根据集团公司改革目标，制定公司政策并落实战略规划；保证公司的日常运营，推动公司持续、稳定、有计划发展</t>
    <phoneticPr fontId="1" type="noConversion"/>
  </si>
  <si>
    <t>不透漏公司商业机密，保障公司和员工利益</t>
    <phoneticPr fontId="1" type="noConversion"/>
  </si>
  <si>
    <t>职代会作用发挥好，厂务公开不断深化，善于集中正确意见，员工积极献计献策</t>
    <phoneticPr fontId="1" type="noConversion"/>
  </si>
  <si>
    <t>改革改制进展顺利，管理机制不断创新，稳妥推进劳动用工和分配制度改革</t>
    <phoneticPr fontId="1" type="noConversion"/>
  </si>
  <si>
    <t>备注：能力指标共计8项，具体标准20条，每一条的分值分别为5分、4分、3分、2分、1分，请根据具体项目标准在所对应的格内进行评分。</t>
    <phoneticPr fontId="1" type="noConversion"/>
  </si>
  <si>
    <t>鄂尔多斯市通惠供热燃气集团有限公司党政领导班子民主评议表</t>
    <phoneticPr fontId="1" type="noConversion"/>
  </si>
  <si>
    <t>夏建军</t>
    <phoneticPr fontId="1" type="noConversion"/>
  </si>
  <si>
    <t>黄卫东</t>
    <phoneticPr fontId="1" type="noConversion"/>
  </si>
  <si>
    <t>冯  军</t>
    <phoneticPr fontId="1" type="noConversion"/>
  </si>
  <si>
    <t>朱玉国</t>
    <phoneticPr fontId="1" type="noConversion"/>
  </si>
  <si>
    <t>称职</t>
    <phoneticPr fontId="1" type="noConversion"/>
  </si>
  <si>
    <t>不称职</t>
    <phoneticPr fontId="1" type="noConversion"/>
  </si>
  <si>
    <t>郝兴旺</t>
    <phoneticPr fontId="1" type="noConversion"/>
  </si>
  <si>
    <t>王小亮</t>
    <phoneticPr fontId="1" type="noConversion"/>
  </si>
  <si>
    <t>董玉丹</t>
    <phoneticPr fontId="1" type="noConversion"/>
  </si>
  <si>
    <t>杨仕章</t>
    <phoneticPr fontId="8" type="noConversion"/>
  </si>
  <si>
    <t>杜海霞</t>
    <phoneticPr fontId="1" type="noConversion"/>
  </si>
  <si>
    <t>王志强</t>
    <phoneticPr fontId="8" type="noConversion"/>
  </si>
  <si>
    <t>杨静娜</t>
    <phoneticPr fontId="1" type="noConversion"/>
  </si>
  <si>
    <t>注：在“好”“中”“差”对应的空格里任选一项打“√”。测评满意度得分=（A×0.9+B×0.75+C×0.6）÷(A+B+C)×100。A为“好”的个数，B为“中”的个数，C为“差”的个数。</t>
    <phoneticPr fontId="8" type="noConversion"/>
  </si>
  <si>
    <t>高级管理类（共计9人，男6人，女3人，少数民族1人）</t>
    <phoneticPr fontId="8" type="noConversion"/>
  </si>
  <si>
    <t>序号</t>
    <phoneticPr fontId="8" type="noConversion"/>
  </si>
  <si>
    <t>姓名</t>
    <phoneticPr fontId="8" type="noConversion"/>
  </si>
  <si>
    <t>身份证号</t>
    <phoneticPr fontId="8" type="noConversion"/>
  </si>
  <si>
    <t>性别</t>
    <phoneticPr fontId="8" type="noConversion"/>
  </si>
  <si>
    <t>出生年月</t>
    <phoneticPr fontId="8" type="noConversion"/>
  </si>
  <si>
    <t>年龄</t>
    <phoneticPr fontId="8" type="noConversion"/>
  </si>
  <si>
    <t>民族</t>
    <phoneticPr fontId="8" type="noConversion"/>
  </si>
  <si>
    <t>政治面貌</t>
    <phoneticPr fontId="8" type="noConversion"/>
  </si>
  <si>
    <t>最高     学历</t>
    <phoneticPr fontId="8" type="noConversion"/>
  </si>
  <si>
    <t>学习方式</t>
    <phoneticPr fontId="8" type="noConversion"/>
  </si>
  <si>
    <t>所在部门（职务）</t>
    <phoneticPr fontId="8" type="noConversion"/>
  </si>
  <si>
    <t>票数</t>
    <phoneticPr fontId="1" type="noConversion"/>
  </si>
  <si>
    <t>统计情况</t>
    <phoneticPr fontId="1" type="noConversion"/>
  </si>
  <si>
    <t>得分</t>
    <phoneticPr fontId="1" type="noConversion"/>
  </si>
  <si>
    <t>备注</t>
    <phoneticPr fontId="1" type="noConversion"/>
  </si>
  <si>
    <t>好</t>
    <phoneticPr fontId="1" type="noConversion"/>
  </si>
  <si>
    <t>中</t>
    <phoneticPr fontId="1" type="noConversion"/>
  </si>
  <si>
    <t>差</t>
    <phoneticPr fontId="1" type="noConversion"/>
  </si>
  <si>
    <t>党政</t>
    <phoneticPr fontId="1" type="noConversion"/>
  </si>
  <si>
    <t>安监</t>
    <phoneticPr fontId="1" type="noConversion"/>
  </si>
  <si>
    <t>计划</t>
    <phoneticPr fontId="1" type="noConversion"/>
  </si>
  <si>
    <t>财务</t>
    <phoneticPr fontId="1" type="noConversion"/>
  </si>
  <si>
    <t>审计</t>
    <phoneticPr fontId="1" type="noConversion"/>
  </si>
  <si>
    <t>人力</t>
    <phoneticPr fontId="1" type="noConversion"/>
  </si>
  <si>
    <t>营销</t>
    <phoneticPr fontId="1" type="noConversion"/>
  </si>
  <si>
    <t>热力</t>
    <phoneticPr fontId="1" type="noConversion"/>
  </si>
  <si>
    <t>天然气</t>
    <phoneticPr fontId="1" type="noConversion"/>
  </si>
  <si>
    <t>市政</t>
    <phoneticPr fontId="1" type="noConversion"/>
  </si>
  <si>
    <t>机电</t>
    <phoneticPr fontId="1" type="noConversion"/>
  </si>
  <si>
    <t>新洁能源</t>
    <phoneticPr fontId="1" type="noConversion"/>
  </si>
  <si>
    <t>煤炭</t>
    <phoneticPr fontId="1" type="noConversion"/>
  </si>
  <si>
    <t>商贸</t>
    <phoneticPr fontId="1" type="noConversion"/>
  </si>
  <si>
    <t>物流</t>
    <phoneticPr fontId="1" type="noConversion"/>
  </si>
  <si>
    <t>物业</t>
    <phoneticPr fontId="1" type="noConversion"/>
  </si>
  <si>
    <t>李全新</t>
    <phoneticPr fontId="8" type="noConversion"/>
  </si>
  <si>
    <t>15270119670228085X</t>
  </si>
  <si>
    <t>汉</t>
  </si>
  <si>
    <t>党员</t>
  </si>
  <si>
    <t>大专</t>
  </si>
  <si>
    <t>函授</t>
    <phoneticPr fontId="8" type="noConversion"/>
  </si>
  <si>
    <t>总经理、党委委员</t>
    <phoneticPr fontId="8" type="noConversion"/>
  </si>
  <si>
    <t>－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</si>
  <si>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</si>
  <si>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</si>
  <si>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</si>
  <si>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郝兴旺</t>
    <phoneticPr fontId="8" type="noConversion"/>
  </si>
  <si>
    <t>152723198111151578</t>
    <phoneticPr fontId="8" type="noConversion"/>
  </si>
  <si>
    <t>男</t>
    <phoneticPr fontId="8" type="noConversion"/>
  </si>
  <si>
    <t>汉</t>
    <phoneticPr fontId="8" type="noConversion"/>
  </si>
  <si>
    <t>党员</t>
    <phoneticPr fontId="8" type="noConversion"/>
  </si>
  <si>
    <t>研究生</t>
    <phoneticPr fontId="8" type="noConversion"/>
  </si>
  <si>
    <t>全日制</t>
    <phoneticPr fontId="8" type="noConversion"/>
  </si>
  <si>
    <t>党委副书记、纪检委员</t>
    <phoneticPr fontId="8" type="noConversion"/>
  </si>
  <si>
    <t>王小亮</t>
    <phoneticPr fontId="8" type="noConversion"/>
  </si>
  <si>
    <t>150304198105252011</t>
  </si>
  <si>
    <t>本科</t>
  </si>
  <si>
    <t>函授</t>
  </si>
  <si>
    <t>祁  杰</t>
    <phoneticPr fontId="8" type="noConversion"/>
  </si>
  <si>
    <t>612723197612080057</t>
  </si>
  <si>
    <t>雷雪峰</t>
    <phoneticPr fontId="8" type="noConversion"/>
  </si>
  <si>
    <t>150303197309081022</t>
  </si>
  <si>
    <t>群众</t>
  </si>
  <si>
    <t>自考</t>
  </si>
  <si>
    <t>董玉丹</t>
    <phoneticPr fontId="8" type="noConversion"/>
  </si>
  <si>
    <t>152301198301113564</t>
  </si>
  <si>
    <t>全日制</t>
  </si>
  <si>
    <t>陶  治</t>
    <phoneticPr fontId="8" type="noConversion"/>
  </si>
  <si>
    <t>152728198706081515</t>
  </si>
  <si>
    <t>党委委员、总经理助理、营销分公司经理</t>
    <phoneticPr fontId="8" type="noConversion"/>
  </si>
  <si>
    <t>杨媚兰</t>
    <phoneticPr fontId="8" type="noConversion"/>
  </si>
  <si>
    <t>61272319740502006X</t>
    <phoneticPr fontId="8" type="noConversion"/>
  </si>
  <si>
    <t>李双龙</t>
    <phoneticPr fontId="8" type="noConversion"/>
  </si>
  <si>
    <t>152131198709103316</t>
  </si>
  <si>
    <t>蒙</t>
    <phoneticPr fontId="8" type="noConversion"/>
  </si>
  <si>
    <t>中层管理正职（共计14人，男11人，女3人，少数民族0人）</t>
    <phoneticPr fontId="8" type="noConversion"/>
  </si>
  <si>
    <t>最高学历</t>
    <phoneticPr fontId="8" type="noConversion"/>
  </si>
  <si>
    <t>雷志强</t>
    <phoneticPr fontId="8" type="noConversion"/>
  </si>
  <si>
    <t>150102196907134612</t>
  </si>
  <si>
    <t>设备工程师</t>
  </si>
  <si>
    <t>曹晴月</t>
    <phoneticPr fontId="8" type="noConversion"/>
  </si>
  <si>
    <t>150102197409274596</t>
  </si>
  <si>
    <t>燃气工程师</t>
    <phoneticPr fontId="8" type="noConversion"/>
  </si>
  <si>
    <t>夏建军</t>
    <phoneticPr fontId="8" type="noConversion"/>
  </si>
  <si>
    <t>15210419840922191X</t>
  </si>
  <si>
    <t>杨仕章</t>
    <phoneticPr fontId="8" type="noConversion"/>
  </si>
  <si>
    <t>420902198210281311</t>
  </si>
  <si>
    <t>预备党员</t>
    <phoneticPr fontId="8" type="noConversion"/>
  </si>
  <si>
    <t>安全监察部经理</t>
    <phoneticPr fontId="8" type="noConversion"/>
  </si>
  <si>
    <t>韩  猛</t>
    <phoneticPr fontId="8" type="noConversion"/>
  </si>
  <si>
    <t>15042219790213031X</t>
  </si>
  <si>
    <t>路  敏</t>
    <phoneticPr fontId="8" type="noConversion"/>
  </si>
  <si>
    <t>15270119840920032X</t>
  </si>
  <si>
    <t>脱产</t>
  </si>
  <si>
    <t>人力资源部经理</t>
  </si>
  <si>
    <t>杜海霞</t>
    <phoneticPr fontId="8" type="noConversion"/>
  </si>
  <si>
    <t>150104197604100527</t>
    <phoneticPr fontId="8" type="noConversion"/>
  </si>
  <si>
    <t>女</t>
    <phoneticPr fontId="8" type="noConversion"/>
  </si>
  <si>
    <t>群众</t>
    <phoneticPr fontId="8" type="noConversion"/>
  </si>
  <si>
    <t>本科</t>
    <phoneticPr fontId="8" type="noConversion"/>
  </si>
  <si>
    <t>成人</t>
    <phoneticPr fontId="8" type="noConversion"/>
  </si>
  <si>
    <t>财务管理部副经理（主持工作）</t>
  </si>
  <si>
    <t>王志强</t>
    <phoneticPr fontId="8" type="noConversion"/>
  </si>
  <si>
    <t>150202197108203052</t>
  </si>
  <si>
    <t>中专</t>
  </si>
  <si>
    <t>张立学</t>
    <phoneticPr fontId="8" type="noConversion"/>
  </si>
  <si>
    <t>150303198011170553</t>
  </si>
  <si>
    <t>硕士</t>
  </si>
  <si>
    <t>关  鑫</t>
    <phoneticPr fontId="8" type="noConversion"/>
  </si>
  <si>
    <t>150202198409181250</t>
  </si>
  <si>
    <t>党员</t>
    <phoneticPr fontId="8" type="noConversion"/>
  </si>
  <si>
    <t>市政工程公司总经理</t>
  </si>
  <si>
    <t>闫政燊</t>
    <phoneticPr fontId="8" type="noConversion"/>
  </si>
  <si>
    <t>152723198503158111</t>
  </si>
  <si>
    <t>机电设备公司总经理</t>
  </si>
  <si>
    <t>朱玉国</t>
    <phoneticPr fontId="8" type="noConversion"/>
  </si>
  <si>
    <t>152104198104105213</t>
  </si>
  <si>
    <t>商贸公司总经理</t>
  </si>
  <si>
    <t>袁志忠</t>
    <phoneticPr fontId="8" type="noConversion"/>
  </si>
  <si>
    <t>152701198409274214</t>
  </si>
  <si>
    <t>预备党员</t>
    <phoneticPr fontId="8" type="noConversion"/>
  </si>
  <si>
    <t>葛建英</t>
    <phoneticPr fontId="8" type="noConversion"/>
  </si>
  <si>
    <t>152725196409050060</t>
  </si>
  <si>
    <t>群众</t>
    <phoneticPr fontId="8" type="noConversion"/>
  </si>
  <si>
    <t>中层管理副职、经理助理（共计25人，男16人，女9人，少数民族1人）</t>
    <phoneticPr fontId="8" type="noConversion"/>
  </si>
  <si>
    <t>序号</t>
    <phoneticPr fontId="8" type="noConversion"/>
  </si>
  <si>
    <t>姓名</t>
    <phoneticPr fontId="8" type="noConversion"/>
  </si>
  <si>
    <t>身份证号</t>
    <phoneticPr fontId="8" type="noConversion"/>
  </si>
  <si>
    <t>性别</t>
    <phoneticPr fontId="8" type="noConversion"/>
  </si>
  <si>
    <t>出生年月</t>
    <phoneticPr fontId="8" type="noConversion"/>
  </si>
  <si>
    <t>年龄</t>
    <phoneticPr fontId="8" type="noConversion"/>
  </si>
  <si>
    <t>民族</t>
    <phoneticPr fontId="8" type="noConversion"/>
  </si>
  <si>
    <t>政治面貌</t>
    <phoneticPr fontId="8" type="noConversion"/>
  </si>
  <si>
    <t>最高学历</t>
    <phoneticPr fontId="8" type="noConversion"/>
  </si>
  <si>
    <t>学习方式</t>
    <phoneticPr fontId="8" type="noConversion"/>
  </si>
  <si>
    <t>所在部门（职务）</t>
    <phoneticPr fontId="8" type="noConversion"/>
  </si>
  <si>
    <t>票数</t>
    <phoneticPr fontId="1" type="noConversion"/>
  </si>
  <si>
    <t>统计情况</t>
    <phoneticPr fontId="1" type="noConversion"/>
  </si>
  <si>
    <t>得分</t>
    <phoneticPr fontId="1" type="noConversion"/>
  </si>
  <si>
    <t>备注</t>
    <phoneticPr fontId="1" type="noConversion"/>
  </si>
  <si>
    <t>好</t>
    <phoneticPr fontId="1" type="noConversion"/>
  </si>
  <si>
    <t>中</t>
    <phoneticPr fontId="1" type="noConversion"/>
  </si>
  <si>
    <t>差</t>
    <phoneticPr fontId="1" type="noConversion"/>
  </si>
  <si>
    <t>杨  洋</t>
    <phoneticPr fontId="8" type="noConversion"/>
  </si>
  <si>
    <t>230302198705306025</t>
  </si>
  <si>
    <t>罗丽英</t>
    <phoneticPr fontId="8" type="noConversion"/>
  </si>
  <si>
    <t>152631198405144220</t>
  </si>
  <si>
    <t>计划经营部副经理、兼任计划经营部造价中心主任</t>
    <phoneticPr fontId="8" type="noConversion"/>
  </si>
  <si>
    <t>郑敏娜</t>
    <phoneticPr fontId="8" type="noConversion"/>
  </si>
  <si>
    <t>610121197908151101</t>
    <phoneticPr fontId="8" type="noConversion"/>
  </si>
  <si>
    <t>女</t>
    <phoneticPr fontId="8" type="noConversion"/>
  </si>
  <si>
    <t>全日制</t>
    <phoneticPr fontId="8" type="noConversion"/>
  </si>
  <si>
    <t>王志岗</t>
    <phoneticPr fontId="8" type="noConversion"/>
  </si>
  <si>
    <t>152727198401050519</t>
  </si>
  <si>
    <t>孟健勇</t>
    <phoneticPr fontId="8" type="noConversion"/>
  </si>
  <si>
    <t>152104197110155239</t>
  </si>
  <si>
    <t>鄂温克</t>
  </si>
  <si>
    <t>计划经营部技术工程师（副经理待遇）、兼任计划经营部技术中心主任</t>
    <phoneticPr fontId="8" type="noConversion"/>
  </si>
  <si>
    <t>王裕厚</t>
    <phoneticPr fontId="8" type="noConversion"/>
  </si>
  <si>
    <t>152701197110100354</t>
    <phoneticPr fontId="8" type="noConversion"/>
  </si>
  <si>
    <t>男</t>
    <phoneticPr fontId="8" type="noConversion"/>
  </si>
  <si>
    <t>汉</t>
    <phoneticPr fontId="8" type="noConversion"/>
  </si>
  <si>
    <t>本科</t>
    <phoneticPr fontId="8" type="noConversion"/>
  </si>
  <si>
    <t>在职</t>
    <phoneticPr fontId="8" type="noConversion"/>
  </si>
  <si>
    <t>杨丽霞</t>
    <phoneticPr fontId="8" type="noConversion"/>
  </si>
  <si>
    <t>152728198308031520</t>
  </si>
  <si>
    <t>函授</t>
    <phoneticPr fontId="8" type="noConversion"/>
  </si>
  <si>
    <t>人力资源部副经理、兼任人力资源部劳资中心主任</t>
    <phoneticPr fontId="8" type="noConversion"/>
  </si>
  <si>
    <t>李宗渊</t>
    <phoneticPr fontId="8" type="noConversion"/>
  </si>
  <si>
    <t>152725198707012117</t>
  </si>
  <si>
    <t>财务管理部副经理</t>
  </si>
  <si>
    <t>贾雪芹</t>
    <phoneticPr fontId="8" type="noConversion"/>
  </si>
  <si>
    <t>152624197501215481</t>
    <phoneticPr fontId="8" type="noConversion"/>
  </si>
  <si>
    <t>大专</t>
    <phoneticPr fontId="8" type="noConversion"/>
  </si>
  <si>
    <t>赵刚域</t>
    <phoneticPr fontId="8" type="noConversion"/>
  </si>
  <si>
    <t>150302197401022096</t>
    <phoneticPr fontId="8" type="noConversion"/>
  </si>
  <si>
    <t>营销分公司副经理、兼任营销分公司综合中心主任</t>
    <phoneticPr fontId="8" type="noConversion"/>
  </si>
  <si>
    <t>王治山</t>
    <phoneticPr fontId="8" type="noConversion"/>
  </si>
  <si>
    <t>152727198303050531</t>
  </si>
  <si>
    <t>黄卫东</t>
    <phoneticPr fontId="8" type="noConversion"/>
  </si>
  <si>
    <t>150203198510152119</t>
  </si>
  <si>
    <t>市政工程公司副经理</t>
  </si>
  <si>
    <t>冯  军</t>
    <phoneticPr fontId="8" type="noConversion"/>
  </si>
  <si>
    <t>152824198010191716</t>
    <phoneticPr fontId="8" type="noConversion"/>
  </si>
  <si>
    <t>田  峰</t>
    <phoneticPr fontId="8" type="noConversion"/>
  </si>
  <si>
    <t>150204198109200117</t>
  </si>
  <si>
    <t>机电设备公司副经理</t>
  </si>
  <si>
    <t>贺鹏飞</t>
    <phoneticPr fontId="8" type="noConversion"/>
  </si>
  <si>
    <t>152725197408120017</t>
  </si>
  <si>
    <t>迟凯原</t>
    <phoneticPr fontId="8" type="noConversion"/>
  </si>
  <si>
    <t>150429198808290033</t>
  </si>
  <si>
    <t>男</t>
  </si>
  <si>
    <t>郭生慧</t>
    <phoneticPr fontId="8" type="noConversion"/>
  </si>
  <si>
    <t>152727197811200060</t>
  </si>
  <si>
    <t>团员</t>
  </si>
  <si>
    <t>高中</t>
  </si>
  <si>
    <t>翟  伟</t>
    <phoneticPr fontId="8" type="noConversion"/>
  </si>
  <si>
    <t>150202198711040352</t>
  </si>
  <si>
    <t>郭永盛</t>
    <phoneticPr fontId="8" type="noConversion"/>
  </si>
  <si>
    <t>15020519780801071X</t>
  </si>
  <si>
    <t>李慧芳</t>
    <phoneticPr fontId="8" type="noConversion"/>
  </si>
  <si>
    <t>152701198410243327</t>
    <phoneticPr fontId="8" type="noConversion"/>
  </si>
  <si>
    <t>张亚峰</t>
    <phoneticPr fontId="8" type="noConversion"/>
  </si>
  <si>
    <t>152701198212190017</t>
    <phoneticPr fontId="8" type="noConversion"/>
  </si>
  <si>
    <t>营销分公司经理助理</t>
  </si>
  <si>
    <t>郭翠玲</t>
    <phoneticPr fontId="8" type="noConversion"/>
  </si>
  <si>
    <t>152801198305036225</t>
  </si>
  <si>
    <t>李建平</t>
    <phoneticPr fontId="8" type="noConversion"/>
  </si>
  <si>
    <t>152728198304063314</t>
  </si>
  <si>
    <t>热力分公司经理助理、兼任热力分公司热源一中心主任</t>
    <phoneticPr fontId="8" type="noConversion"/>
  </si>
  <si>
    <t>白建鑫</t>
    <phoneticPr fontId="8" type="noConversion"/>
  </si>
  <si>
    <t>150221198302134111</t>
  </si>
  <si>
    <t>热力分公司经理助理、兼任热力分公司热网中心主任</t>
    <phoneticPr fontId="8" type="noConversion"/>
  </si>
  <si>
    <t>张晓娟</t>
    <phoneticPr fontId="8" type="noConversion"/>
  </si>
  <si>
    <t>152727198405010020</t>
  </si>
  <si>
    <t>天然气分公司经理助理、兼任天然气分公司站控中心主任</t>
    <phoneticPr fontId="8" type="noConversion"/>
  </si>
  <si>
    <t>主管业务类（中心主任、副主任）（共计38人，男24人，女14人，少数民族4人）</t>
    <phoneticPr fontId="8" type="noConversion"/>
  </si>
  <si>
    <t>杨陆萍</t>
    <phoneticPr fontId="8" type="noConversion"/>
  </si>
  <si>
    <t>370283198506070420</t>
  </si>
  <si>
    <t>杨静娜</t>
    <phoneticPr fontId="8" type="noConversion"/>
  </si>
  <si>
    <t>150304198205052025</t>
  </si>
  <si>
    <t>张  茹</t>
    <phoneticPr fontId="8" type="noConversion"/>
  </si>
  <si>
    <t>152722198711082426</t>
  </si>
  <si>
    <t>团员</t>
    <phoneticPr fontId="8" type="noConversion"/>
  </si>
  <si>
    <t>营销分公司客户中心主任</t>
  </si>
  <si>
    <t>王  瑞</t>
    <phoneticPr fontId="8" type="noConversion"/>
  </si>
  <si>
    <t>15272219841215213X</t>
  </si>
  <si>
    <t>刘  哲</t>
    <phoneticPr fontId="8" type="noConversion"/>
  </si>
  <si>
    <t>15282419850811171X</t>
  </si>
  <si>
    <t>窦亚军</t>
    <phoneticPr fontId="8" type="noConversion"/>
  </si>
  <si>
    <t>150207198802105037</t>
  </si>
  <si>
    <t>李  磊</t>
    <phoneticPr fontId="8" type="noConversion"/>
  </si>
  <si>
    <t>150202198602120011</t>
  </si>
  <si>
    <t>付晓春</t>
    <phoneticPr fontId="8" type="noConversion"/>
  </si>
  <si>
    <t>152801198011197920</t>
  </si>
  <si>
    <t>高  宇</t>
    <phoneticPr fontId="8" type="noConversion"/>
  </si>
  <si>
    <t>152726198706170021</t>
  </si>
  <si>
    <t>机电设备公司综合中心主任</t>
  </si>
  <si>
    <t>张  雨</t>
    <phoneticPr fontId="8" type="noConversion"/>
  </si>
  <si>
    <t>152722198805177338</t>
    <phoneticPr fontId="8" type="noConversion"/>
  </si>
  <si>
    <t>韩  强</t>
    <phoneticPr fontId="8" type="noConversion"/>
  </si>
  <si>
    <t>150204198806011813</t>
    <phoneticPr fontId="8" type="noConversion"/>
  </si>
  <si>
    <t>曹  慧</t>
    <phoneticPr fontId="8" type="noConversion"/>
  </si>
  <si>
    <t>152728198702022120</t>
  </si>
  <si>
    <t>孙进红</t>
    <phoneticPr fontId="8" type="noConversion"/>
  </si>
  <si>
    <t>150121198310312912</t>
  </si>
  <si>
    <t>王  旭</t>
    <phoneticPr fontId="8" type="noConversion"/>
  </si>
  <si>
    <t>152722198710022456</t>
  </si>
  <si>
    <t>赵  强</t>
    <phoneticPr fontId="8" type="noConversion"/>
  </si>
  <si>
    <t>150105198509250616</t>
    <phoneticPr fontId="8" type="noConversion"/>
  </si>
  <si>
    <t>蒙</t>
    <phoneticPr fontId="8" type="noConversion"/>
  </si>
  <si>
    <t>王子恒</t>
    <phoneticPr fontId="8" type="noConversion"/>
  </si>
  <si>
    <t>152824198811280348</t>
    <phoneticPr fontId="8" type="noConversion"/>
  </si>
  <si>
    <t>高  梅</t>
    <phoneticPr fontId="8" type="noConversion"/>
  </si>
  <si>
    <t>152725198710152129</t>
    <phoneticPr fontId="8" type="noConversion"/>
  </si>
  <si>
    <t>邢巧贤</t>
    <phoneticPr fontId="8" type="noConversion"/>
  </si>
  <si>
    <t>150303197101142025</t>
  </si>
  <si>
    <t>李凤连</t>
    <phoneticPr fontId="8" type="noConversion"/>
  </si>
  <si>
    <t>152701197712200926</t>
    <phoneticPr fontId="8" type="noConversion"/>
  </si>
  <si>
    <t>袁利平</t>
    <phoneticPr fontId="8" type="noConversion"/>
  </si>
  <si>
    <t>152801198212145334</t>
  </si>
  <si>
    <t>李瑞娟</t>
    <phoneticPr fontId="8" type="noConversion"/>
  </si>
  <si>
    <t>150402198811072723</t>
  </si>
  <si>
    <t>张  旭</t>
    <phoneticPr fontId="8" type="noConversion"/>
  </si>
  <si>
    <t>152824198811104221</t>
  </si>
  <si>
    <t>李金龙</t>
    <phoneticPr fontId="8" type="noConversion"/>
  </si>
  <si>
    <t>15212219830818661X</t>
  </si>
  <si>
    <t>康文韬</t>
    <phoneticPr fontId="8" type="noConversion"/>
  </si>
  <si>
    <t>李怀玉</t>
    <phoneticPr fontId="8" type="noConversion"/>
  </si>
  <si>
    <t>马  军</t>
    <phoneticPr fontId="8" type="noConversion"/>
  </si>
  <si>
    <t>152728198008263012</t>
  </si>
  <si>
    <t>霍建光</t>
    <phoneticPr fontId="8" type="noConversion"/>
  </si>
  <si>
    <t>满</t>
  </si>
  <si>
    <t>李志强</t>
    <phoneticPr fontId="8" type="noConversion"/>
  </si>
  <si>
    <t>王琪</t>
    <phoneticPr fontId="1" type="noConversion"/>
  </si>
  <si>
    <t>原靖涛</t>
    <phoneticPr fontId="8" type="noConversion"/>
  </si>
  <si>
    <t>410523198703250116</t>
  </si>
  <si>
    <t>邓在星</t>
    <phoneticPr fontId="8" type="noConversion"/>
  </si>
  <si>
    <t>150205198809080116</t>
  </si>
  <si>
    <t>杜海军</t>
    <phoneticPr fontId="8" type="noConversion"/>
  </si>
  <si>
    <t>152701197308233910</t>
  </si>
  <si>
    <t>张生伟</t>
    <phoneticPr fontId="8" type="noConversion"/>
  </si>
  <si>
    <t>612725198408051811</t>
  </si>
  <si>
    <t>赵  鹏</t>
    <phoneticPr fontId="8" type="noConversion"/>
  </si>
  <si>
    <t>152630198506183011</t>
    <phoneticPr fontId="8" type="noConversion"/>
  </si>
  <si>
    <t>郝墩苍</t>
    <phoneticPr fontId="8" type="noConversion"/>
  </si>
  <si>
    <t>125822198410075754</t>
    <phoneticPr fontId="8" type="noConversion"/>
  </si>
  <si>
    <t>高  燕</t>
    <phoneticPr fontId="8" type="noConversion"/>
  </si>
  <si>
    <t>152728198504184225</t>
  </si>
  <si>
    <t>李  源</t>
    <phoneticPr fontId="8" type="noConversion"/>
  </si>
  <si>
    <t>152723198801133318</t>
  </si>
  <si>
    <t>鄂尔多斯市通惠供热燃气集团有限公司2014年第四季度
干部实绩测评汇总表</t>
    <phoneticPr fontId="1" type="noConversion"/>
  </si>
  <si>
    <t>煤炭经销公司经理助理</t>
    <phoneticPr fontId="8" type="noConversion"/>
  </si>
  <si>
    <t>党政综合部副经理</t>
    <phoneticPr fontId="1" type="noConversion"/>
  </si>
  <si>
    <t>审计监督部副经理</t>
    <phoneticPr fontId="8" type="noConversion"/>
  </si>
  <si>
    <t>安全监察部副经理</t>
    <phoneticPr fontId="1" type="noConversion"/>
  </si>
  <si>
    <t>新洁能源公司副经理</t>
    <phoneticPr fontId="1" type="noConversion"/>
  </si>
  <si>
    <t>天然气分公司副经理</t>
    <phoneticPr fontId="1" type="noConversion"/>
  </si>
  <si>
    <t>物业服务公司经理助理</t>
    <phoneticPr fontId="8" type="noConversion"/>
  </si>
  <si>
    <t>商贸公司经理助理</t>
    <phoneticPr fontId="1" type="noConversion"/>
  </si>
  <si>
    <t>物流公司经理助理</t>
    <phoneticPr fontId="1" type="noConversion"/>
  </si>
  <si>
    <t>市政工程公司经理助理</t>
    <phoneticPr fontId="1" type="noConversion"/>
  </si>
  <si>
    <t>营销分公司经理助理</t>
    <phoneticPr fontId="8" type="noConversion"/>
  </si>
  <si>
    <t>审计监督部</t>
    <phoneticPr fontId="8" type="noConversion"/>
  </si>
  <si>
    <t>党政综合部</t>
    <phoneticPr fontId="1" type="noConversion"/>
  </si>
  <si>
    <t>热力分公司</t>
    <phoneticPr fontId="1" type="noConversion"/>
  </si>
  <si>
    <t xml:space="preserve">热力分公司 </t>
    <phoneticPr fontId="1" type="noConversion"/>
  </si>
  <si>
    <t xml:space="preserve">天然气分公司 </t>
    <phoneticPr fontId="1" type="noConversion"/>
  </si>
  <si>
    <t xml:space="preserve">安全监察部 </t>
    <phoneticPr fontId="1" type="noConversion"/>
  </si>
  <si>
    <t xml:space="preserve">计划经营部 </t>
    <phoneticPr fontId="1" type="noConversion"/>
  </si>
  <si>
    <t xml:space="preserve">人力资源部 </t>
    <phoneticPr fontId="1" type="noConversion"/>
  </si>
  <si>
    <t xml:space="preserve">财务管理部 </t>
    <phoneticPr fontId="1" type="noConversion"/>
  </si>
  <si>
    <t xml:space="preserve">财务管理部 </t>
    <phoneticPr fontId="1" type="noConversion"/>
  </si>
  <si>
    <t xml:space="preserve">审计监督部 </t>
    <phoneticPr fontId="1" type="noConversion"/>
  </si>
  <si>
    <t xml:space="preserve">营销分公司 </t>
    <phoneticPr fontId="1" type="noConversion"/>
  </si>
  <si>
    <t>新洁能源公司</t>
    <phoneticPr fontId="8" type="noConversion"/>
  </si>
  <si>
    <t>市政工程公司</t>
    <phoneticPr fontId="1" type="noConversion"/>
  </si>
  <si>
    <t xml:space="preserve">市政工程公司 </t>
    <phoneticPr fontId="1" type="noConversion"/>
  </si>
  <si>
    <t xml:space="preserve">市政工程公司 </t>
    <phoneticPr fontId="1" type="noConversion"/>
  </si>
  <si>
    <t xml:space="preserve">商贸公司 </t>
    <phoneticPr fontId="1" type="noConversion"/>
  </si>
  <si>
    <t xml:space="preserve">煤炭经销公司 </t>
    <phoneticPr fontId="1" type="noConversion"/>
  </si>
  <si>
    <t>党委委员、副总经理、热力分公司经理</t>
    <phoneticPr fontId="8" type="noConversion"/>
  </si>
  <si>
    <t>党委委员总经理助理</t>
    <phoneticPr fontId="8" type="noConversion"/>
  </si>
  <si>
    <t>总经理助理</t>
    <phoneticPr fontId="8" type="noConversion"/>
  </si>
  <si>
    <t>党委组织委员、总经理助理</t>
    <phoneticPr fontId="8" type="noConversion"/>
  </si>
  <si>
    <t>党委委员、工会主席、物业公司总经理</t>
    <phoneticPr fontId="8" type="noConversion"/>
  </si>
  <si>
    <t>党委宣传委员、党政综合部经理</t>
    <phoneticPr fontId="8" type="noConversion"/>
  </si>
  <si>
    <t>董事会秘书、热力分公司副经理</t>
    <phoneticPr fontId="8" type="noConversion"/>
  </si>
  <si>
    <t>计划经营部经理</t>
    <phoneticPr fontId="8" type="noConversion"/>
  </si>
  <si>
    <t>审计监督部经理</t>
    <phoneticPr fontId="1" type="noConversion"/>
  </si>
  <si>
    <t>物业公司经理</t>
    <phoneticPr fontId="1" type="noConversion"/>
  </si>
  <si>
    <t>煤炭经销公司总经理</t>
    <phoneticPr fontId="1" type="noConversion"/>
  </si>
  <si>
    <t>新洁能源公司总经理</t>
    <phoneticPr fontId="1" type="noConversion"/>
  </si>
  <si>
    <t>计划经营部副经理</t>
    <phoneticPr fontId="8" type="noConversion"/>
  </si>
  <si>
    <t>鄂尔多斯市通惠供热燃气集团有限公司主管业务类后备干部名单</t>
    <phoneticPr fontId="1" type="noConversion"/>
  </si>
  <si>
    <t>汇总结果</t>
    <phoneticPr fontId="1" type="noConversion"/>
  </si>
  <si>
    <t>分数</t>
    <phoneticPr fontId="1" type="noConversion"/>
  </si>
  <si>
    <t>名次</t>
    <phoneticPr fontId="1" type="noConversion"/>
  </si>
  <si>
    <t>鄂尔多斯市通惠供热燃气集团有限公司2015年第一季度干部民主评议汇总表</t>
    <phoneticPr fontId="1" type="noConversion"/>
  </si>
  <si>
    <t xml:space="preserve">     注：在“好”“中”“差”对应的空格里任选一项打“√”。测评满意度得分=（A×0.9+B×0.75+C×0.6）÷(A+B+C)×100。A为“好”的个数，B为“中”的个数，C为“差”的个数。</t>
    <phoneticPr fontId="10" type="noConversion"/>
  </si>
  <si>
    <t xml:space="preserve">   注：在“好”“中”“差”对应的空格里任选一项打“√”。测评满意度得分=（A×0.9+B×0.75+C×0.6）÷(A+B+C)×100。A为“好”的个数，B为“中”的个数，C为“差”的个数。</t>
    <phoneticPr fontId="10" type="noConversion"/>
  </si>
  <si>
    <t>李双龙</t>
    <phoneticPr fontId="1" type="noConversion"/>
  </si>
  <si>
    <t>陶  治</t>
    <phoneticPr fontId="1" type="noConversion"/>
  </si>
  <si>
    <t>雷雪峰</t>
    <phoneticPr fontId="1" type="noConversion"/>
  </si>
  <si>
    <t>祁  杰</t>
    <phoneticPr fontId="1" type="noConversion"/>
  </si>
  <si>
    <t>郝兴旺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</si>
</sst>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178" formatCode="yyyy&quot;年&quot;m&quot;月&quot;;@"/>
    <numFmt numFmtId="179" formatCode="0.00_);[Red]\(0.00\)"/>
    <numFmt numFmtId="180" formatCode="0_ "/>
    <numFmt numFmtId="181" formatCode="0.00;_ۿ"/>
  </numFmts>
  <fonts count="3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8"/>
      <color theme="1"/>
      <name val="方正小标宋简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1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3"/>
      <charset val="134"/>
    </font>
    <font>
      <sz val="14"/>
      <color indexed="8"/>
      <name val="黑体"/>
      <family val="3"/>
      <charset val="134"/>
    </font>
    <font>
      <b/>
      <sz val="11"/>
      <color indexed="8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rgb="FFFF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6" fontId="11" fillId="2" borderId="0" xfId="0" applyNumberFormat="1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9" fontId="3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80" fontId="31" fillId="0" borderId="1" xfId="0" applyNumberFormat="1" applyFont="1" applyBorder="1">
      <alignment vertical="center"/>
    </xf>
    <xf numFmtId="0" fontId="31" fillId="0" borderId="1" xfId="0" applyFont="1" applyBorder="1">
      <alignment vertical="center"/>
    </xf>
    <xf numFmtId="179" fontId="31" fillId="0" borderId="1" xfId="0" applyNumberFormat="1" applyFont="1" applyBorder="1">
      <alignment vertical="center"/>
    </xf>
    <xf numFmtId="179" fontId="12" fillId="0" borderId="1" xfId="0" applyNumberFormat="1" applyFont="1" applyBorder="1" applyAlignment="1">
      <alignment horizontal="center" vertical="center"/>
    </xf>
    <xf numFmtId="0" fontId="31" fillId="3" borderId="1" xfId="0" applyFont="1" applyFill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179" fontId="12" fillId="4" borderId="1" xfId="0" applyNumberFormat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1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>
      <alignment vertical="center"/>
    </xf>
    <xf numFmtId="57" fontId="12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78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quotePrefix="1" applyNumberFormat="1" applyFont="1" applyFill="1" applyBorder="1" applyAlignment="1">
      <alignment horizontal="center" vertical="center" wrapText="1"/>
    </xf>
    <xf numFmtId="178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quotePrefix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1" fillId="0" borderId="1" xfId="0" applyNumberFormat="1" applyFont="1" applyFill="1" applyBorder="1">
      <alignment vertical="center"/>
    </xf>
    <xf numFmtId="0" fontId="31" fillId="0" borderId="1" xfId="0" applyFont="1" applyFill="1" applyBorder="1">
      <alignment vertical="center"/>
    </xf>
    <xf numFmtId="179" fontId="31" fillId="0" borderId="1" xfId="0" applyNumberFormat="1" applyFont="1" applyFill="1" applyBorder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57" fontId="12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6" fillId="0" borderId="1" xfId="0" applyFont="1" applyFill="1" applyBorder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180" fontId="31" fillId="0" borderId="1" xfId="0" applyNumberFormat="1" applyFont="1" applyBorder="1" applyAlignment="1">
      <alignment vertical="center"/>
    </xf>
    <xf numFmtId="179" fontId="31" fillId="0" borderId="1" xfId="0" applyNumberFormat="1" applyFont="1" applyBorder="1" applyAlignment="1">
      <alignment vertical="center"/>
    </xf>
    <xf numFmtId="181" fontId="0" fillId="0" borderId="1" xfId="0" applyNumberForma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80" fontId="38" fillId="0" borderId="1" xfId="0" applyNumberFormat="1" applyFont="1" applyFill="1" applyBorder="1" applyAlignment="1">
      <alignment horizontal="center" vertical="center"/>
    </xf>
    <xf numFmtId="177" fontId="38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EAEAEA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4"/>
  <sheetViews>
    <sheetView workbookViewId="0">
      <selection activeCell="E9" sqref="E9"/>
    </sheetView>
  </sheetViews>
  <sheetFormatPr defaultRowHeight="13.5"/>
  <cols>
    <col min="1" max="1" width="10.625" customWidth="1"/>
    <col min="2" max="16" width="7.375" customWidth="1"/>
    <col min="17" max="18" width="10.5" customWidth="1"/>
    <col min="20" max="20" width="9" style="11"/>
  </cols>
  <sheetData>
    <row r="1" spans="1:22" ht="23.25" customHeight="1">
      <c r="A1" s="200" t="s">
        <v>115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T1" s="14"/>
      <c r="U1" s="4"/>
      <c r="V1" s="4"/>
    </row>
    <row r="2" spans="1:22" ht="20.25" customHeight="1">
      <c r="A2" s="6" t="s">
        <v>10</v>
      </c>
      <c r="B2" s="197" t="s">
        <v>11</v>
      </c>
      <c r="C2" s="197"/>
      <c r="D2" s="197"/>
      <c r="E2" s="197" t="s">
        <v>12</v>
      </c>
      <c r="F2" s="197"/>
      <c r="G2" s="197"/>
      <c r="H2" s="197" t="s">
        <v>13</v>
      </c>
      <c r="I2" s="197"/>
      <c r="J2" s="197"/>
      <c r="K2" s="197" t="s">
        <v>14</v>
      </c>
      <c r="L2" s="197"/>
      <c r="M2" s="197"/>
      <c r="N2" s="197" t="s">
        <v>15</v>
      </c>
      <c r="O2" s="197"/>
      <c r="P2" s="197"/>
      <c r="Q2" s="197" t="s">
        <v>110</v>
      </c>
      <c r="R2" s="197"/>
      <c r="T2" s="14"/>
      <c r="U2" s="4"/>
      <c r="V2" s="4"/>
    </row>
    <row r="3" spans="1:22" ht="20.25" customHeight="1">
      <c r="A3" s="6" t="s">
        <v>16</v>
      </c>
      <c r="B3" s="6" t="s">
        <v>17</v>
      </c>
      <c r="C3" s="6" t="s">
        <v>18</v>
      </c>
      <c r="D3" s="6" t="s">
        <v>19</v>
      </c>
      <c r="E3" s="6" t="s">
        <v>17</v>
      </c>
      <c r="F3" s="6" t="s">
        <v>18</v>
      </c>
      <c r="G3" s="6" t="s">
        <v>19</v>
      </c>
      <c r="H3" s="6" t="s">
        <v>17</v>
      </c>
      <c r="I3" s="6" t="s">
        <v>18</v>
      </c>
      <c r="J3" s="6" t="s">
        <v>19</v>
      </c>
      <c r="K3" s="6" t="s">
        <v>17</v>
      </c>
      <c r="L3" s="6" t="s">
        <v>18</v>
      </c>
      <c r="M3" s="6" t="s">
        <v>19</v>
      </c>
      <c r="N3" s="6" t="s">
        <v>17</v>
      </c>
      <c r="O3" s="6" t="s">
        <v>18</v>
      </c>
      <c r="P3" s="6" t="s">
        <v>19</v>
      </c>
      <c r="Q3" s="2" t="s">
        <v>23</v>
      </c>
      <c r="R3" s="2" t="s">
        <v>24</v>
      </c>
      <c r="T3" s="14"/>
      <c r="U3" s="4"/>
      <c r="V3" s="4"/>
    </row>
    <row r="4" spans="1:22" ht="17.25" customHeight="1">
      <c r="A4" s="20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"/>
      <c r="R4" s="1"/>
      <c r="T4" s="14"/>
      <c r="U4" s="4"/>
      <c r="V4" s="4"/>
    </row>
    <row r="5" spans="1:22" ht="17.25" customHeight="1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"/>
      <c r="R5" s="1"/>
      <c r="T5" s="14"/>
      <c r="U5" s="4"/>
      <c r="V5" s="4"/>
    </row>
    <row r="6" spans="1:22" ht="17.25" customHeight="1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"/>
      <c r="R6" s="1"/>
      <c r="T6" s="14"/>
      <c r="U6" s="4"/>
      <c r="V6" s="4"/>
    </row>
    <row r="7" spans="1:22" ht="17.25" customHeight="1">
      <c r="A7" s="20" t="s">
        <v>27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"/>
      <c r="R7" s="1"/>
      <c r="T7" s="14"/>
      <c r="U7" s="4"/>
      <c r="V7" s="4"/>
    </row>
    <row r="8" spans="1:22" ht="17.25" customHeight="1">
      <c r="A8" s="20" t="s">
        <v>50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"/>
      <c r="R8" s="1"/>
      <c r="T8" s="14"/>
      <c r="U8" s="4"/>
      <c r="V8" s="4"/>
    </row>
    <row r="9" spans="1:22" ht="17.25" customHeight="1">
      <c r="A9" s="20" t="s">
        <v>51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"/>
      <c r="R9" s="1"/>
      <c r="T9" s="14"/>
      <c r="U9" s="4"/>
      <c r="V9" s="4"/>
    </row>
    <row r="10" spans="1:22" ht="17.25" customHeight="1">
      <c r="A10" s="20" t="s">
        <v>104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"/>
      <c r="R10" s="1"/>
      <c r="T10" s="14"/>
      <c r="U10" s="4"/>
      <c r="V10" s="4"/>
    </row>
    <row r="11" spans="1:22" ht="17.25" customHeight="1">
      <c r="A11" s="20" t="s">
        <v>105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  <c r="R11" s="1"/>
      <c r="T11" s="14"/>
      <c r="U11" s="4"/>
      <c r="V11" s="4"/>
    </row>
    <row r="12" spans="1:22" ht="25.5" customHeight="1">
      <c r="A12" s="199" t="s">
        <v>112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T12" s="14"/>
      <c r="U12" s="4"/>
      <c r="V12" s="4"/>
    </row>
    <row r="13" spans="1:22" ht="18.75" customHeight="1">
      <c r="A13" s="6" t="s">
        <v>0</v>
      </c>
      <c r="B13" s="197" t="s">
        <v>2</v>
      </c>
      <c r="C13" s="197"/>
      <c r="D13" s="197"/>
      <c r="E13" s="197" t="s">
        <v>6</v>
      </c>
      <c r="F13" s="197"/>
      <c r="G13" s="197"/>
      <c r="H13" s="197" t="s">
        <v>7</v>
      </c>
      <c r="I13" s="197"/>
      <c r="J13" s="197"/>
      <c r="K13" s="197" t="s">
        <v>8</v>
      </c>
      <c r="L13" s="197"/>
      <c r="M13" s="197"/>
      <c r="N13" s="197" t="s">
        <v>9</v>
      </c>
      <c r="O13" s="197"/>
      <c r="P13" s="197"/>
      <c r="Q13" s="197" t="s">
        <v>111</v>
      </c>
      <c r="R13" s="197"/>
      <c r="T13" s="14"/>
      <c r="U13" s="4"/>
      <c r="V13" s="4"/>
    </row>
    <row r="14" spans="1:22" ht="18.75" customHeight="1">
      <c r="A14" s="6" t="s">
        <v>1</v>
      </c>
      <c r="B14" s="6" t="s">
        <v>3</v>
      </c>
      <c r="C14" s="6" t="s">
        <v>4</v>
      </c>
      <c r="D14" s="6" t="s">
        <v>5</v>
      </c>
      <c r="E14" s="6" t="s">
        <v>3</v>
      </c>
      <c r="F14" s="6" t="s">
        <v>4</v>
      </c>
      <c r="G14" s="6" t="s">
        <v>5</v>
      </c>
      <c r="H14" s="6" t="s">
        <v>3</v>
      </c>
      <c r="I14" s="6" t="s">
        <v>4</v>
      </c>
      <c r="J14" s="6" t="s">
        <v>5</v>
      </c>
      <c r="K14" s="6" t="s">
        <v>3</v>
      </c>
      <c r="L14" s="6" t="s">
        <v>4</v>
      </c>
      <c r="M14" s="6" t="s">
        <v>5</v>
      </c>
      <c r="N14" s="6" t="s">
        <v>3</v>
      </c>
      <c r="O14" s="6" t="s">
        <v>4</v>
      </c>
      <c r="P14" s="6" t="s">
        <v>5</v>
      </c>
      <c r="Q14" s="2" t="s">
        <v>20</v>
      </c>
      <c r="R14" s="2" t="s">
        <v>21</v>
      </c>
      <c r="T14" s="14"/>
      <c r="U14" s="4"/>
      <c r="V14" s="4"/>
    </row>
    <row r="15" spans="1:22" ht="18.75" customHeight="1">
      <c r="A15" s="21" t="s">
        <v>60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"/>
      <c r="R15" s="2"/>
      <c r="T15" s="14"/>
      <c r="U15" s="4"/>
      <c r="V15" s="4"/>
    </row>
    <row r="16" spans="1:22" ht="18.75" customHeight="1">
      <c r="A16" s="13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"/>
      <c r="R16" s="2"/>
      <c r="T16" s="14"/>
      <c r="U16" s="4"/>
      <c r="V16" s="4"/>
    </row>
    <row r="17" spans="1:22" ht="18.75" customHeight="1">
      <c r="A17" s="13" t="s">
        <v>106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"/>
      <c r="R17" s="2"/>
      <c r="T17" s="14"/>
      <c r="U17" s="4"/>
      <c r="V17" s="4"/>
    </row>
    <row r="18" spans="1:22" ht="18.75" customHeight="1">
      <c r="A18" s="13" t="s">
        <v>30</v>
      </c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14"/>
      <c r="U18" s="4"/>
      <c r="V18" s="4"/>
    </row>
    <row r="19" spans="1:22" ht="18.75" customHeight="1">
      <c r="A19" s="8" t="s">
        <v>29</v>
      </c>
      <c r="B19" s="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T19" s="14"/>
      <c r="U19" s="4"/>
      <c r="V19" s="4"/>
    </row>
    <row r="20" spans="1:22" ht="18.75" customHeight="1">
      <c r="A20" s="13" t="s">
        <v>58</v>
      </c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T20" s="14"/>
      <c r="U20" s="4"/>
      <c r="V20" s="4"/>
    </row>
    <row r="21" spans="1:22" ht="18.75" customHeight="1">
      <c r="A21" s="13" t="s">
        <v>57</v>
      </c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4"/>
      <c r="U21" s="4"/>
      <c r="V21" s="4"/>
    </row>
    <row r="22" spans="1:22" ht="18.75" customHeight="1">
      <c r="A22" s="8" t="s">
        <v>31</v>
      </c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T22" s="14"/>
      <c r="U22" s="4"/>
      <c r="V22" s="4"/>
    </row>
    <row r="23" spans="1:22" ht="18.75" customHeight="1">
      <c r="A23" s="13" t="s">
        <v>28</v>
      </c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4"/>
      <c r="U23" s="4"/>
      <c r="V23" s="4"/>
    </row>
    <row r="24" spans="1:22" ht="18.75" customHeight="1">
      <c r="A24" s="13" t="s">
        <v>32</v>
      </c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T24" s="14"/>
      <c r="U24" s="4"/>
      <c r="V24" s="4"/>
    </row>
    <row r="25" spans="1:22" ht="18.75" customHeight="1">
      <c r="A25" s="13" t="s">
        <v>45</v>
      </c>
      <c r="B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T25" s="14"/>
      <c r="U25" s="4"/>
      <c r="V25" s="4"/>
    </row>
    <row r="26" spans="1:22" ht="18.75" customHeight="1">
      <c r="A26" s="13" t="s">
        <v>34</v>
      </c>
      <c r="B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T26" s="14"/>
      <c r="U26" s="4"/>
      <c r="V26" s="4"/>
    </row>
    <row r="27" spans="1:22" ht="18.75" customHeight="1">
      <c r="A27" s="13" t="s">
        <v>33</v>
      </c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 s="14"/>
      <c r="U27" s="4"/>
      <c r="V27" s="4"/>
    </row>
    <row r="28" spans="1:22" ht="18.75" customHeight="1">
      <c r="A28" s="13" t="s">
        <v>56</v>
      </c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T28" s="14"/>
      <c r="U28" s="4"/>
      <c r="V28" s="4"/>
    </row>
    <row r="29" spans="1:22" ht="28.5" customHeight="1">
      <c r="A29" s="196" t="s">
        <v>109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5"/>
      <c r="T29" s="14"/>
      <c r="U29" s="4"/>
      <c r="V29" s="4"/>
    </row>
    <row r="30" spans="1:22" ht="31.5" customHeight="1">
      <c r="A30" s="198" t="s">
        <v>113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4"/>
      <c r="T30" s="14"/>
      <c r="U30" s="4"/>
      <c r="V30" s="4"/>
    </row>
    <row r="31" spans="1:22" ht="18" customHeight="1">
      <c r="A31" s="6" t="s">
        <v>0</v>
      </c>
      <c r="B31" s="197" t="s">
        <v>2</v>
      </c>
      <c r="C31" s="197"/>
      <c r="D31" s="197"/>
      <c r="E31" s="197" t="s">
        <v>6</v>
      </c>
      <c r="F31" s="197"/>
      <c r="G31" s="197"/>
      <c r="H31" s="197" t="s">
        <v>7</v>
      </c>
      <c r="I31" s="197"/>
      <c r="J31" s="197"/>
      <c r="K31" s="197" t="s">
        <v>8</v>
      </c>
      <c r="L31" s="197"/>
      <c r="M31" s="197"/>
      <c r="N31" s="197" t="s">
        <v>9</v>
      </c>
      <c r="O31" s="197"/>
      <c r="P31" s="197"/>
      <c r="Q31" s="197" t="s">
        <v>110</v>
      </c>
      <c r="R31" s="197"/>
      <c r="S31" s="4"/>
      <c r="T31" s="14"/>
      <c r="U31" s="4"/>
      <c r="V31" s="4"/>
    </row>
    <row r="32" spans="1:22" ht="18" customHeight="1">
      <c r="A32" s="6" t="s">
        <v>1</v>
      </c>
      <c r="B32" s="6" t="s">
        <v>3</v>
      </c>
      <c r="C32" s="6" t="s">
        <v>4</v>
      </c>
      <c r="D32" s="6" t="s">
        <v>5</v>
      </c>
      <c r="E32" s="6" t="s">
        <v>3</v>
      </c>
      <c r="F32" s="6" t="s">
        <v>4</v>
      </c>
      <c r="G32" s="6" t="s">
        <v>5</v>
      </c>
      <c r="H32" s="6" t="s">
        <v>3</v>
      </c>
      <c r="I32" s="6" t="s">
        <v>4</v>
      </c>
      <c r="J32" s="6" t="s">
        <v>5</v>
      </c>
      <c r="K32" s="6" t="s">
        <v>3</v>
      </c>
      <c r="L32" s="6" t="s">
        <v>4</v>
      </c>
      <c r="M32" s="6" t="s">
        <v>5</v>
      </c>
      <c r="N32" s="6" t="s">
        <v>3</v>
      </c>
      <c r="O32" s="6" t="s">
        <v>4</v>
      </c>
      <c r="P32" s="6" t="s">
        <v>5</v>
      </c>
      <c r="Q32" s="2" t="s">
        <v>20</v>
      </c>
      <c r="R32" s="2" t="s">
        <v>21</v>
      </c>
      <c r="T32" s="14"/>
      <c r="U32" s="4"/>
      <c r="V32" s="4"/>
    </row>
    <row r="33" spans="1:22" ht="18" customHeight="1">
      <c r="A33" s="8" t="s">
        <v>35</v>
      </c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T33" s="16"/>
      <c r="U33" s="4"/>
      <c r="V33" s="4"/>
    </row>
    <row r="34" spans="1:22" ht="18" customHeight="1">
      <c r="A34" s="8" t="s">
        <v>38</v>
      </c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T34" s="16"/>
      <c r="U34" s="4"/>
      <c r="V34" s="4"/>
    </row>
    <row r="35" spans="1:22" ht="18" customHeight="1">
      <c r="A35" s="8" t="s">
        <v>36</v>
      </c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T35" s="16"/>
      <c r="U35" s="4"/>
      <c r="V35" s="4"/>
    </row>
    <row r="36" spans="1:22" ht="18" customHeight="1">
      <c r="A36" s="8" t="s">
        <v>37</v>
      </c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T36" s="16"/>
      <c r="U36" s="4"/>
      <c r="V36" s="4"/>
    </row>
    <row r="37" spans="1:22" ht="18" customHeight="1">
      <c r="A37" s="13" t="s">
        <v>61</v>
      </c>
      <c r="B37" s="1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T37" s="16"/>
      <c r="U37" s="4"/>
      <c r="V37" s="4"/>
    </row>
    <row r="38" spans="1:22" ht="18" customHeight="1">
      <c r="A38" s="8" t="s">
        <v>46</v>
      </c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T38" s="16"/>
      <c r="U38" s="4"/>
      <c r="V38" s="4"/>
    </row>
    <row r="39" spans="1:22" ht="18" customHeight="1">
      <c r="A39" s="13" t="s">
        <v>55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T39" s="16"/>
      <c r="U39" s="4"/>
      <c r="V39" s="4"/>
    </row>
    <row r="40" spans="1:22" ht="18" customHeight="1">
      <c r="A40" s="8" t="s">
        <v>40</v>
      </c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T40" s="16"/>
      <c r="U40" s="4"/>
      <c r="V40" s="4"/>
    </row>
    <row r="41" spans="1:22" ht="18" customHeight="1">
      <c r="A41" s="8" t="s">
        <v>39</v>
      </c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T41" s="16"/>
      <c r="U41" s="4"/>
      <c r="V41" s="4"/>
    </row>
    <row r="42" spans="1:22" ht="18" customHeight="1">
      <c r="A42" s="8" t="s">
        <v>41</v>
      </c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T42" s="16"/>
      <c r="U42" s="4"/>
      <c r="V42" s="4"/>
    </row>
    <row r="43" spans="1:22" ht="18" customHeight="1">
      <c r="A43" s="8" t="s">
        <v>44</v>
      </c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T43" s="16"/>
      <c r="U43" s="4"/>
      <c r="V43" s="4"/>
    </row>
    <row r="44" spans="1:22" ht="18" customHeight="1">
      <c r="A44" s="13" t="s">
        <v>62</v>
      </c>
      <c r="B44" s="1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T44" s="16"/>
      <c r="U44" s="4"/>
      <c r="V44" s="4"/>
    </row>
    <row r="45" spans="1:22" ht="18" customHeight="1">
      <c r="A45" s="8" t="s">
        <v>47</v>
      </c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T45" s="16"/>
      <c r="U45" s="4"/>
      <c r="V45" s="4"/>
    </row>
    <row r="46" spans="1:22" ht="18" customHeight="1">
      <c r="A46" s="8" t="s">
        <v>43</v>
      </c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T46" s="16"/>
      <c r="U46" s="4"/>
      <c r="V46" s="4"/>
    </row>
    <row r="47" spans="1:22" ht="18" customHeight="1">
      <c r="A47" s="8" t="s">
        <v>42</v>
      </c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T47" s="16"/>
      <c r="U47" s="4"/>
      <c r="V47" s="4"/>
    </row>
    <row r="48" spans="1:22" ht="18" customHeight="1">
      <c r="A48" s="13" t="s">
        <v>63</v>
      </c>
      <c r="B48" s="1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T48" s="16"/>
      <c r="U48" s="4"/>
      <c r="V48" s="4"/>
    </row>
    <row r="49" spans="1:22" ht="18" customHeight="1">
      <c r="A49" s="13" t="s">
        <v>64</v>
      </c>
      <c r="B49" s="1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T49" s="16"/>
      <c r="U49" s="4"/>
      <c r="V49" s="4"/>
    </row>
    <row r="50" spans="1:22" ht="18" customHeight="1">
      <c r="A50" s="13" t="s">
        <v>72</v>
      </c>
      <c r="B50" s="1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T50" s="16"/>
      <c r="U50" s="4"/>
      <c r="V50" s="4"/>
    </row>
    <row r="51" spans="1:22" ht="18" customHeight="1">
      <c r="A51" s="13" t="s">
        <v>65</v>
      </c>
      <c r="B51" s="1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T51" s="16"/>
      <c r="U51" s="4"/>
      <c r="V51" s="4"/>
    </row>
    <row r="52" spans="1:22" ht="18" customHeight="1">
      <c r="A52" s="13" t="s">
        <v>66</v>
      </c>
      <c r="B52" s="13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T52" s="16"/>
      <c r="U52" s="4"/>
      <c r="V52" s="4"/>
    </row>
    <row r="53" spans="1:22" ht="18" customHeight="1">
      <c r="A53" s="13" t="s">
        <v>67</v>
      </c>
      <c r="B53" s="1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T53" s="16"/>
      <c r="U53" s="4"/>
      <c r="V53" s="4"/>
    </row>
    <row r="54" spans="1:22" ht="18" customHeight="1">
      <c r="A54" s="13" t="s">
        <v>68</v>
      </c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T54" s="16"/>
      <c r="U54" s="4"/>
      <c r="V54" s="4"/>
    </row>
    <row r="55" spans="1:22" ht="18" customHeight="1">
      <c r="A55" s="13" t="s">
        <v>69</v>
      </c>
      <c r="B55" s="13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T55" s="16"/>
      <c r="U55" s="4"/>
      <c r="V55" s="4"/>
    </row>
    <row r="56" spans="1:22" ht="18" customHeight="1">
      <c r="A56" s="13" t="s">
        <v>70</v>
      </c>
      <c r="B56" s="13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T56" s="16"/>
      <c r="U56" s="4"/>
      <c r="V56" s="4"/>
    </row>
    <row r="57" spans="1:22" ht="18" customHeight="1">
      <c r="A57" s="13" t="s">
        <v>71</v>
      </c>
      <c r="B57" s="13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T57" s="16"/>
      <c r="U57" s="4"/>
      <c r="V57" s="4"/>
    </row>
    <row r="58" spans="1:22" ht="33.75" customHeight="1">
      <c r="A58" s="196" t="s">
        <v>109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T58" s="16"/>
      <c r="U58" s="4"/>
      <c r="V58" s="4"/>
    </row>
    <row r="59" spans="1:22" ht="23.25" customHeight="1">
      <c r="A59" s="198" t="s">
        <v>114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T59" s="16"/>
      <c r="U59" s="4"/>
      <c r="V59" s="4"/>
    </row>
    <row r="60" spans="1:22" ht="21.75" customHeight="1">
      <c r="A60" s="6" t="s">
        <v>0</v>
      </c>
      <c r="B60" s="197" t="s">
        <v>2</v>
      </c>
      <c r="C60" s="197"/>
      <c r="D60" s="197"/>
      <c r="E60" s="197" t="s">
        <v>6</v>
      </c>
      <c r="F60" s="197"/>
      <c r="G60" s="197"/>
      <c r="H60" s="197" t="s">
        <v>7</v>
      </c>
      <c r="I60" s="197"/>
      <c r="J60" s="197"/>
      <c r="K60" s="197" t="s">
        <v>8</v>
      </c>
      <c r="L60" s="197"/>
      <c r="M60" s="197"/>
      <c r="N60" s="197" t="s">
        <v>9</v>
      </c>
      <c r="O60" s="197"/>
      <c r="P60" s="197"/>
      <c r="Q60" s="197" t="s">
        <v>110</v>
      </c>
      <c r="R60" s="197"/>
      <c r="T60" s="16"/>
      <c r="U60" s="4"/>
      <c r="V60" s="4"/>
    </row>
    <row r="61" spans="1:22" ht="21.75" customHeight="1">
      <c r="A61" s="6" t="s">
        <v>1</v>
      </c>
      <c r="B61" s="6" t="s">
        <v>3</v>
      </c>
      <c r="C61" s="6" t="s">
        <v>4</v>
      </c>
      <c r="D61" s="6" t="s">
        <v>5</v>
      </c>
      <c r="E61" s="6" t="s">
        <v>3</v>
      </c>
      <c r="F61" s="6" t="s">
        <v>4</v>
      </c>
      <c r="G61" s="6" t="s">
        <v>5</v>
      </c>
      <c r="H61" s="6" t="s">
        <v>3</v>
      </c>
      <c r="I61" s="6" t="s">
        <v>4</v>
      </c>
      <c r="J61" s="6" t="s">
        <v>5</v>
      </c>
      <c r="K61" s="6" t="s">
        <v>3</v>
      </c>
      <c r="L61" s="6" t="s">
        <v>4</v>
      </c>
      <c r="M61" s="6" t="s">
        <v>5</v>
      </c>
      <c r="N61" s="6" t="s">
        <v>3</v>
      </c>
      <c r="O61" s="6" t="s">
        <v>4</v>
      </c>
      <c r="P61" s="6" t="s">
        <v>5</v>
      </c>
      <c r="Q61" s="2" t="s">
        <v>20</v>
      </c>
      <c r="R61" s="2" t="s">
        <v>21</v>
      </c>
      <c r="T61" s="16"/>
      <c r="U61" s="4"/>
      <c r="V61" s="4"/>
    </row>
    <row r="62" spans="1:22" ht="25.5" customHeight="1">
      <c r="A62" s="19" t="s">
        <v>53</v>
      </c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6"/>
      <c r="U62" s="4"/>
      <c r="V62" s="4"/>
    </row>
    <row r="63" spans="1:22" ht="25.5" customHeight="1">
      <c r="A63" s="19" t="s">
        <v>52</v>
      </c>
      <c r="B63" s="10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T63" s="16"/>
      <c r="U63" s="4"/>
      <c r="V63" s="4"/>
    </row>
    <row r="64" spans="1:22" ht="25.5" customHeight="1">
      <c r="A64" s="19" t="s">
        <v>54</v>
      </c>
      <c r="B64" s="10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T64" s="16"/>
      <c r="U64" s="4"/>
      <c r="V64" s="4"/>
    </row>
    <row r="65" spans="1:22" ht="25.5" customHeight="1">
      <c r="A65" s="19" t="s">
        <v>93</v>
      </c>
      <c r="B65" s="1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T65" s="16"/>
      <c r="U65" s="4"/>
      <c r="V65" s="4"/>
    </row>
    <row r="66" spans="1:22" ht="25.5" customHeight="1">
      <c r="A66" s="13" t="s">
        <v>94</v>
      </c>
      <c r="B66" s="10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T66" s="16"/>
      <c r="U66" s="4"/>
      <c r="V66" s="4"/>
    </row>
    <row r="67" spans="1:22" ht="25.5" customHeight="1">
      <c r="A67" s="13" t="s">
        <v>48</v>
      </c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T67" s="16"/>
      <c r="U67" s="4"/>
      <c r="V67" s="4"/>
    </row>
    <row r="68" spans="1:22" ht="25.5" customHeight="1">
      <c r="A68" s="13" t="s">
        <v>95</v>
      </c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T68" s="16"/>
      <c r="U68" s="4"/>
      <c r="V68" s="4"/>
    </row>
    <row r="69" spans="1:22" ht="25.5" customHeight="1">
      <c r="A69" s="13" t="s">
        <v>73</v>
      </c>
      <c r="B69" s="10"/>
      <c r="C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T69" s="16"/>
      <c r="U69" s="4"/>
      <c r="V69" s="9"/>
    </row>
    <row r="70" spans="1:22" ht="25.5" customHeight="1">
      <c r="A70" s="13" t="s">
        <v>96</v>
      </c>
      <c r="B70" s="10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T70" s="16"/>
      <c r="U70" s="4"/>
      <c r="V70" s="4"/>
    </row>
    <row r="71" spans="1:22" ht="25.5" customHeight="1">
      <c r="A71" s="13" t="s">
        <v>97</v>
      </c>
      <c r="B71" s="1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T71" s="16"/>
      <c r="U71" s="4"/>
      <c r="V71" s="4"/>
    </row>
    <row r="72" spans="1:22" ht="25.5" customHeight="1">
      <c r="A72" s="13" t="s">
        <v>98</v>
      </c>
      <c r="B72" s="10"/>
      <c r="C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T72" s="16"/>
      <c r="U72" s="4"/>
      <c r="V72" s="4"/>
    </row>
    <row r="73" spans="1:22" ht="25.5" customHeight="1">
      <c r="A73" s="21" t="s">
        <v>99</v>
      </c>
      <c r="B73" s="10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T73" s="16"/>
      <c r="U73" s="4"/>
      <c r="V73" s="4"/>
    </row>
    <row r="74" spans="1:22" ht="25.5" customHeight="1">
      <c r="A74" s="21" t="s">
        <v>74</v>
      </c>
      <c r="B74" s="1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T74" s="16"/>
      <c r="U74" s="4"/>
      <c r="V74" s="4"/>
    </row>
    <row r="75" spans="1:22" ht="25.5" customHeight="1">
      <c r="A75" s="21" t="s">
        <v>100</v>
      </c>
      <c r="B75" s="1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T75" s="16"/>
      <c r="U75" s="4"/>
      <c r="V75" s="4"/>
    </row>
    <row r="76" spans="1:22" ht="25.5" customHeight="1">
      <c r="A76" s="21" t="s">
        <v>101</v>
      </c>
      <c r="B76" s="1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T76" s="16"/>
      <c r="U76" s="4"/>
      <c r="V76" s="4"/>
    </row>
    <row r="77" spans="1:22" ht="25.5" customHeight="1">
      <c r="A77" s="21" t="s">
        <v>102</v>
      </c>
      <c r="B77" s="1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T77" s="16"/>
      <c r="U77" s="4"/>
      <c r="V77" s="4"/>
    </row>
    <row r="78" spans="1:22" ht="25.5" customHeight="1">
      <c r="A78" s="21" t="s">
        <v>75</v>
      </c>
      <c r="B78" s="1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T78" s="16"/>
      <c r="U78" s="4"/>
      <c r="V78" s="4"/>
    </row>
    <row r="79" spans="1:22" ht="25.5" customHeight="1">
      <c r="A79" s="21" t="s">
        <v>103</v>
      </c>
      <c r="B79" s="10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T79" s="16"/>
      <c r="U79" s="4"/>
      <c r="V79" s="4"/>
    </row>
    <row r="80" spans="1:22" ht="25.5" customHeight="1">
      <c r="A80" s="21" t="s">
        <v>76</v>
      </c>
      <c r="B80" s="10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T80" s="16"/>
      <c r="U80" s="4"/>
      <c r="V80" s="4"/>
    </row>
    <row r="81" spans="1:24" ht="23.25" customHeight="1">
      <c r="A81" s="198" t="s">
        <v>114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T81" s="16"/>
      <c r="U81" s="4"/>
      <c r="V81" s="4"/>
    </row>
    <row r="82" spans="1:24" ht="22.5" customHeight="1">
      <c r="A82" s="18" t="s">
        <v>0</v>
      </c>
      <c r="B82" s="197" t="s">
        <v>2</v>
      </c>
      <c r="C82" s="197"/>
      <c r="D82" s="197"/>
      <c r="E82" s="197" t="s">
        <v>6</v>
      </c>
      <c r="F82" s="197"/>
      <c r="G82" s="197"/>
      <c r="H82" s="197" t="s">
        <v>7</v>
      </c>
      <c r="I82" s="197"/>
      <c r="J82" s="197"/>
      <c r="K82" s="197" t="s">
        <v>8</v>
      </c>
      <c r="L82" s="197"/>
      <c r="M82" s="197"/>
      <c r="N82" s="197" t="s">
        <v>9</v>
      </c>
      <c r="O82" s="197"/>
      <c r="P82" s="197"/>
      <c r="Q82" s="197" t="s">
        <v>110</v>
      </c>
      <c r="R82" s="197"/>
      <c r="T82" s="16"/>
      <c r="U82" s="4"/>
      <c r="V82" s="4"/>
    </row>
    <row r="83" spans="1:24" ht="22.5" customHeight="1">
      <c r="A83" s="18" t="s">
        <v>1</v>
      </c>
      <c r="B83" s="18" t="s">
        <v>3</v>
      </c>
      <c r="C83" s="18" t="s">
        <v>4</v>
      </c>
      <c r="D83" s="18" t="s">
        <v>5</v>
      </c>
      <c r="E83" s="18" t="s">
        <v>3</v>
      </c>
      <c r="F83" s="18" t="s">
        <v>4</v>
      </c>
      <c r="G83" s="18" t="s">
        <v>5</v>
      </c>
      <c r="H83" s="18" t="s">
        <v>3</v>
      </c>
      <c r="I83" s="18" t="s">
        <v>4</v>
      </c>
      <c r="J83" s="18" t="s">
        <v>5</v>
      </c>
      <c r="K83" s="18" t="s">
        <v>3</v>
      </c>
      <c r="L83" s="18" t="s">
        <v>4</v>
      </c>
      <c r="M83" s="18" t="s">
        <v>5</v>
      </c>
      <c r="N83" s="18" t="s">
        <v>3</v>
      </c>
      <c r="O83" s="18" t="s">
        <v>4</v>
      </c>
      <c r="P83" s="18" t="s">
        <v>5</v>
      </c>
      <c r="Q83" s="2" t="s">
        <v>20</v>
      </c>
      <c r="R83" s="2" t="s">
        <v>21</v>
      </c>
      <c r="T83" s="16"/>
      <c r="U83" s="4"/>
      <c r="V83" s="4"/>
    </row>
    <row r="84" spans="1:24" ht="24.75" customHeight="1">
      <c r="A84" s="21" t="s">
        <v>77</v>
      </c>
      <c r="B84" s="10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T84" s="16"/>
      <c r="U84" s="4"/>
      <c r="V84" s="4"/>
    </row>
    <row r="85" spans="1:24" ht="24.75" customHeight="1">
      <c r="A85" s="21" t="s">
        <v>78</v>
      </c>
      <c r="B85" s="10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T85" s="16"/>
      <c r="U85" s="4"/>
      <c r="V85" s="4"/>
    </row>
    <row r="86" spans="1:24" ht="24.75" customHeight="1">
      <c r="A86" s="21" t="s">
        <v>79</v>
      </c>
      <c r="B86" s="10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T86" s="16"/>
      <c r="U86" s="4"/>
      <c r="V86" s="4"/>
    </row>
    <row r="87" spans="1:24" ht="24.75" customHeight="1">
      <c r="A87" s="21" t="s">
        <v>107</v>
      </c>
      <c r="B87" s="1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T87" s="16"/>
      <c r="U87" s="4"/>
      <c r="V87" s="4"/>
    </row>
    <row r="88" spans="1:24" ht="24.75" customHeight="1">
      <c r="A88" s="21" t="s">
        <v>80</v>
      </c>
      <c r="B88" s="10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T88" s="16"/>
      <c r="U88" s="4"/>
      <c r="V88" s="4"/>
    </row>
    <row r="89" spans="1:24" ht="24.75" customHeight="1">
      <c r="A89" s="21" t="s">
        <v>81</v>
      </c>
      <c r="B89" s="10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T89" s="16"/>
      <c r="U89" s="4"/>
      <c r="V89" s="4"/>
    </row>
    <row r="90" spans="1:24" ht="24.75" customHeight="1">
      <c r="A90" s="21" t="s">
        <v>82</v>
      </c>
      <c r="B90" s="10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T90" s="16"/>
      <c r="U90" s="4"/>
      <c r="V90" s="4"/>
    </row>
    <row r="91" spans="1:24" ht="24.75" customHeight="1">
      <c r="A91" s="21" t="s">
        <v>83</v>
      </c>
      <c r="B91" s="10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T91" s="16"/>
      <c r="U91" s="4"/>
      <c r="V91" s="4"/>
    </row>
    <row r="92" spans="1:24" ht="24.75" customHeight="1">
      <c r="A92" s="21" t="s">
        <v>84</v>
      </c>
      <c r="B92" s="10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T92" s="16"/>
      <c r="U92" s="4"/>
      <c r="V92" s="4"/>
    </row>
    <row r="93" spans="1:24" ht="24.75" customHeight="1">
      <c r="A93" s="21" t="s">
        <v>85</v>
      </c>
      <c r="B93" s="10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6"/>
      <c r="U93" s="4"/>
      <c r="V93" s="4"/>
    </row>
    <row r="94" spans="1:24" ht="24.75" customHeight="1">
      <c r="A94" s="21" t="s">
        <v>86</v>
      </c>
      <c r="B94" s="10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T94" s="16"/>
      <c r="U94" s="4"/>
      <c r="V94" s="4"/>
    </row>
    <row r="95" spans="1:24" ht="24.75" customHeight="1">
      <c r="A95" s="21" t="s">
        <v>87</v>
      </c>
      <c r="B95" s="10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6"/>
      <c r="U95" s="4"/>
      <c r="V95" s="4"/>
    </row>
    <row r="96" spans="1:24" ht="24.75" customHeight="1">
      <c r="A96" s="21" t="s">
        <v>88</v>
      </c>
      <c r="B96" s="10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T96" s="16"/>
      <c r="U96" s="4"/>
      <c r="V96" s="4"/>
      <c r="W96" s="4"/>
      <c r="X96" s="4"/>
    </row>
    <row r="97" spans="1:25" ht="24.75" customHeight="1">
      <c r="A97" s="21" t="s">
        <v>89</v>
      </c>
      <c r="B97" s="10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T97" s="16"/>
      <c r="U97" s="4"/>
      <c r="V97" s="4"/>
      <c r="W97" s="4"/>
      <c r="X97" s="4"/>
    </row>
    <row r="98" spans="1:25" ht="24.75" customHeight="1">
      <c r="A98" s="21" t="s">
        <v>90</v>
      </c>
      <c r="B98" s="10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T98" s="16"/>
      <c r="U98" s="4"/>
      <c r="V98" s="4"/>
      <c r="W98" s="4"/>
      <c r="X98" s="4"/>
    </row>
    <row r="99" spans="1:25" ht="24.75" customHeight="1">
      <c r="A99" s="21" t="s">
        <v>91</v>
      </c>
      <c r="B99" s="10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T99" s="16"/>
      <c r="U99" s="4"/>
      <c r="V99" s="4"/>
      <c r="W99" s="4"/>
      <c r="X99" s="4"/>
    </row>
    <row r="100" spans="1:25" ht="24.75" customHeight="1">
      <c r="A100" s="21" t="s">
        <v>92</v>
      </c>
      <c r="B100" s="10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T100" s="16"/>
      <c r="U100" s="4"/>
      <c r="V100" s="4"/>
      <c r="W100" s="4"/>
      <c r="X100" s="4"/>
    </row>
    <row r="101" spans="1:25" ht="24.75" customHeight="1">
      <c r="A101" s="21" t="s">
        <v>108</v>
      </c>
      <c r="B101" s="10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T101" s="16"/>
      <c r="U101" s="4"/>
      <c r="V101" s="4"/>
      <c r="W101" s="4"/>
      <c r="X101" s="4"/>
    </row>
    <row r="102" spans="1:25" ht="33" customHeight="1">
      <c r="A102" s="196" t="s">
        <v>109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T102" s="14"/>
      <c r="U102" s="4"/>
      <c r="V102" s="4"/>
      <c r="W102" s="16"/>
      <c r="X102" s="4"/>
    </row>
    <row r="103" spans="1:25" ht="26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T103" s="14"/>
      <c r="U103" s="4"/>
      <c r="V103" s="4"/>
      <c r="W103" s="4"/>
      <c r="X103" s="4"/>
    </row>
    <row r="104" spans="1:25" ht="20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T104" s="14"/>
      <c r="U104" s="4"/>
      <c r="V104" s="4"/>
      <c r="W104" s="4"/>
      <c r="X104" s="4"/>
    </row>
    <row r="105" spans="1:25">
      <c r="T105" s="14"/>
      <c r="U105" s="4"/>
      <c r="V105" s="4"/>
    </row>
    <row r="106" spans="1:25">
      <c r="T106" s="14"/>
      <c r="U106" s="4"/>
      <c r="V106" s="4"/>
    </row>
    <row r="107" spans="1:25">
      <c r="T107" s="14"/>
      <c r="U107" s="4"/>
      <c r="V107" s="4"/>
    </row>
    <row r="108" spans="1:25">
      <c r="T108" s="14"/>
      <c r="U108" s="4"/>
      <c r="V108" s="4"/>
    </row>
    <row r="109" spans="1:25">
      <c r="T109" s="14"/>
      <c r="U109" s="4"/>
      <c r="V109" s="4"/>
    </row>
    <row r="110" spans="1:25">
      <c r="T110" s="14"/>
      <c r="U110" s="4"/>
      <c r="V110" s="4"/>
    </row>
    <row r="111" spans="1:25">
      <c r="T111" s="14"/>
      <c r="U111" s="4"/>
      <c r="V111" s="4"/>
    </row>
    <row r="112" spans="1:2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4"/>
      <c r="U112" s="4"/>
      <c r="V112" s="4"/>
      <c r="W112" s="4"/>
      <c r="X112" s="4"/>
      <c r="Y112" s="4"/>
    </row>
    <row r="113" spans="10:25"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4"/>
      <c r="U113" s="4"/>
      <c r="V113" s="4"/>
      <c r="W113" s="4"/>
      <c r="X113" s="4"/>
      <c r="Y113" s="4"/>
    </row>
    <row r="114" spans="10:25"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4"/>
      <c r="U114" s="4"/>
      <c r="V114" s="4"/>
      <c r="W114" s="4"/>
      <c r="X114" s="4"/>
      <c r="Y114" s="4"/>
    </row>
    <row r="115" spans="10:25"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14"/>
      <c r="U115" s="4"/>
      <c r="V115" s="4"/>
      <c r="W115" s="4"/>
      <c r="X115" s="4"/>
      <c r="Y115" s="4"/>
    </row>
    <row r="116" spans="10:25">
      <c r="J116" s="4"/>
      <c r="K116" s="4"/>
      <c r="L116" s="15"/>
      <c r="M116" s="4"/>
      <c r="N116" s="4"/>
      <c r="O116" s="4"/>
      <c r="P116" s="4"/>
      <c r="Q116" s="4"/>
      <c r="R116" s="4"/>
      <c r="S116" s="4"/>
      <c r="T116" s="14"/>
      <c r="U116" s="4"/>
      <c r="V116" s="4"/>
      <c r="W116" s="4"/>
      <c r="X116" s="4"/>
      <c r="Y116" s="4"/>
    </row>
    <row r="117" spans="10:25"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14"/>
      <c r="U117" s="4"/>
      <c r="V117" s="4"/>
      <c r="W117" s="4"/>
      <c r="X117" s="4"/>
      <c r="Y117" s="4"/>
    </row>
    <row r="118" spans="10:25"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14"/>
      <c r="U118" s="4"/>
      <c r="V118" s="4"/>
      <c r="W118" s="4"/>
      <c r="X118" s="4"/>
      <c r="Y118" s="4"/>
    </row>
    <row r="119" spans="10:25"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14"/>
      <c r="U119" s="4"/>
      <c r="V119" s="4"/>
      <c r="W119" s="4"/>
      <c r="X119" s="4"/>
      <c r="Y119" s="4"/>
    </row>
    <row r="120" spans="10:25"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16"/>
      <c r="U120" s="4"/>
      <c r="V120" s="4"/>
      <c r="W120" s="4"/>
      <c r="X120" s="4"/>
      <c r="Y120" s="4"/>
    </row>
    <row r="121" spans="10:25"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14"/>
      <c r="U121" s="4"/>
      <c r="V121" s="4"/>
      <c r="W121" s="4"/>
      <c r="X121" s="4"/>
      <c r="Y121" s="4"/>
    </row>
    <row r="122" spans="10:25"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14"/>
      <c r="U122" s="4"/>
      <c r="V122" s="4"/>
      <c r="W122" s="4"/>
      <c r="X122" s="4"/>
      <c r="Y122" s="4"/>
    </row>
    <row r="123" spans="10:25"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14"/>
      <c r="U123" s="4"/>
      <c r="V123" s="4"/>
      <c r="W123" s="4"/>
      <c r="X123" s="4"/>
      <c r="Y123" s="4"/>
    </row>
    <row r="124" spans="10:25"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14"/>
      <c r="U124" s="4"/>
      <c r="V124" s="4"/>
      <c r="W124" s="4"/>
      <c r="X124" s="4"/>
      <c r="Y124" s="4"/>
    </row>
    <row r="125" spans="10:25"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14"/>
      <c r="U125" s="4"/>
      <c r="V125" s="4"/>
      <c r="W125" s="4"/>
      <c r="X125" s="4"/>
      <c r="Y125" s="4"/>
    </row>
    <row r="126" spans="10:25"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14"/>
      <c r="U126" s="4"/>
      <c r="V126" s="4"/>
      <c r="W126" s="4"/>
      <c r="X126" s="4"/>
      <c r="Y126" s="4"/>
    </row>
    <row r="127" spans="10:25"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14"/>
      <c r="U127" s="4"/>
      <c r="V127" s="4"/>
      <c r="W127" s="4"/>
      <c r="X127" s="4"/>
      <c r="Y127" s="4"/>
    </row>
    <row r="128" spans="10:25"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14"/>
      <c r="U128" s="4"/>
      <c r="V128" s="4"/>
      <c r="W128" s="4"/>
      <c r="X128" s="4"/>
      <c r="Y128" s="4"/>
    </row>
    <row r="129" spans="10:25"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14"/>
      <c r="U129" s="4"/>
      <c r="V129" s="4"/>
      <c r="W129" s="4"/>
      <c r="X129" s="4"/>
      <c r="Y129" s="4"/>
    </row>
    <row r="130" spans="10:25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14"/>
      <c r="U130" s="4"/>
      <c r="V130" s="4"/>
      <c r="W130" s="4"/>
      <c r="X130" s="4"/>
      <c r="Y130" s="4"/>
    </row>
    <row r="131" spans="10:25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14"/>
      <c r="U131" s="4"/>
      <c r="V131" s="4"/>
      <c r="W131" s="4"/>
      <c r="X131" s="4"/>
      <c r="Y131" s="4"/>
    </row>
    <row r="132" spans="10:25"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14"/>
      <c r="U132" s="4"/>
      <c r="V132" s="4"/>
      <c r="W132" s="4"/>
      <c r="X132" s="4"/>
      <c r="Y132" s="4"/>
    </row>
    <row r="133" spans="10: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14"/>
      <c r="U133" s="4"/>
      <c r="V133" s="4"/>
      <c r="W133" s="4"/>
      <c r="X133" s="4"/>
      <c r="Y133" s="4"/>
    </row>
    <row r="134" spans="10:25"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14"/>
      <c r="U134" s="4"/>
      <c r="V134" s="4"/>
      <c r="W134" s="4"/>
      <c r="X134" s="4"/>
      <c r="Y134" s="4"/>
    </row>
  </sheetData>
  <mergeCells count="38">
    <mergeCell ref="A81:R81"/>
    <mergeCell ref="B82:D82"/>
    <mergeCell ref="E82:G82"/>
    <mergeCell ref="H82:J82"/>
    <mergeCell ref="K82:M82"/>
    <mergeCell ref="N82:P82"/>
    <mergeCell ref="Q82:R82"/>
    <mergeCell ref="A1:R1"/>
    <mergeCell ref="B2:D2"/>
    <mergeCell ref="E2:G2"/>
    <mergeCell ref="H2:J2"/>
    <mergeCell ref="K2:M2"/>
    <mergeCell ref="N2:P2"/>
    <mergeCell ref="Q2:R2"/>
    <mergeCell ref="A58:R58"/>
    <mergeCell ref="A12:R12"/>
    <mergeCell ref="B13:D13"/>
    <mergeCell ref="E13:G13"/>
    <mergeCell ref="H13:J13"/>
    <mergeCell ref="K13:M13"/>
    <mergeCell ref="N13:P13"/>
    <mergeCell ref="Q13:R13"/>
    <mergeCell ref="A102:R102"/>
    <mergeCell ref="Q60:R60"/>
    <mergeCell ref="A29:R29"/>
    <mergeCell ref="A30:R30"/>
    <mergeCell ref="B31:D31"/>
    <mergeCell ref="E31:G31"/>
    <mergeCell ref="H31:J31"/>
    <mergeCell ref="K31:M31"/>
    <mergeCell ref="N31:P31"/>
    <mergeCell ref="Q31:R31"/>
    <mergeCell ref="B60:D60"/>
    <mergeCell ref="E60:G60"/>
    <mergeCell ref="H60:J60"/>
    <mergeCell ref="K60:M60"/>
    <mergeCell ref="N60:P60"/>
    <mergeCell ref="A59:R59"/>
  </mergeCells>
  <phoneticPr fontId="1" type="noConversion"/>
  <pageMargins left="0.49" right="0.2" top="0.28999999999999998" bottom="0.13" header="0.16" footer="0.1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4"/>
  <sheetViews>
    <sheetView topLeftCell="A6" workbookViewId="0">
      <selection activeCell="B18" sqref="B18:C18"/>
    </sheetView>
  </sheetViews>
  <sheetFormatPr defaultRowHeight="13.5"/>
  <cols>
    <col min="1" max="1" width="9" style="32"/>
    <col min="2" max="16" width="7" style="32" customWidth="1"/>
    <col min="17" max="16384" width="9" style="32"/>
  </cols>
  <sheetData>
    <row r="1" spans="1:18" ht="18.75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6.5" customHeight="1">
      <c r="A2" s="25" t="s">
        <v>0</v>
      </c>
      <c r="B2" s="222" t="s">
        <v>2</v>
      </c>
      <c r="C2" s="222"/>
      <c r="D2" s="222"/>
      <c r="E2" s="222" t="s">
        <v>6</v>
      </c>
      <c r="F2" s="222"/>
      <c r="G2" s="222"/>
      <c r="H2" s="222" t="s">
        <v>7</v>
      </c>
      <c r="I2" s="222"/>
      <c r="J2" s="222"/>
      <c r="K2" s="222" t="s">
        <v>8</v>
      </c>
      <c r="L2" s="222"/>
      <c r="M2" s="222"/>
      <c r="N2" s="222" t="s">
        <v>9</v>
      </c>
      <c r="O2" s="222"/>
      <c r="P2" s="222"/>
      <c r="Q2" s="222" t="s">
        <v>22</v>
      </c>
      <c r="R2" s="222"/>
    </row>
    <row r="3" spans="1:18" ht="18" customHeight="1">
      <c r="A3" s="25" t="s">
        <v>1</v>
      </c>
      <c r="B3" s="25" t="s">
        <v>3</v>
      </c>
      <c r="C3" s="25" t="s">
        <v>4</v>
      </c>
      <c r="D3" s="25" t="s">
        <v>5</v>
      </c>
      <c r="E3" s="25" t="s">
        <v>3</v>
      </c>
      <c r="F3" s="25" t="s">
        <v>4</v>
      </c>
      <c r="G3" s="25" t="s">
        <v>5</v>
      </c>
      <c r="H3" s="25" t="s">
        <v>3</v>
      </c>
      <c r="I3" s="25" t="s">
        <v>4</v>
      </c>
      <c r="J3" s="25" t="s">
        <v>5</v>
      </c>
      <c r="K3" s="25" t="s">
        <v>3</v>
      </c>
      <c r="L3" s="25" t="s">
        <v>4</v>
      </c>
      <c r="M3" s="25" t="s">
        <v>5</v>
      </c>
      <c r="N3" s="25" t="s">
        <v>3</v>
      </c>
      <c r="O3" s="25" t="s">
        <v>4</v>
      </c>
      <c r="P3" s="25" t="s">
        <v>5</v>
      </c>
      <c r="Q3" s="25" t="s">
        <v>20</v>
      </c>
      <c r="R3" s="25" t="s">
        <v>21</v>
      </c>
    </row>
    <row r="4" spans="1:18" ht="18" customHeight="1">
      <c r="A4" s="25" t="s">
        <v>49</v>
      </c>
      <c r="B4" s="25">
        <v>23</v>
      </c>
      <c r="C4" s="25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  <c r="R4" s="27"/>
    </row>
    <row r="5" spans="1:18" ht="18" customHeight="1">
      <c r="A5" s="25" t="s">
        <v>25</v>
      </c>
      <c r="B5" s="78">
        <v>23</v>
      </c>
      <c r="C5" s="78">
        <v>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7"/>
    </row>
    <row r="6" spans="1:18" ht="18" customHeight="1">
      <c r="A6" s="25" t="s">
        <v>26</v>
      </c>
      <c r="B6" s="78">
        <v>23</v>
      </c>
      <c r="C6" s="78">
        <v>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  <c r="R6" s="27"/>
    </row>
    <row r="7" spans="1:18" ht="18" customHeight="1">
      <c r="A7" s="25" t="s">
        <v>27</v>
      </c>
      <c r="B7" s="78">
        <v>23</v>
      </c>
      <c r="C7" s="78">
        <v>2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7"/>
      <c r="R7" s="27"/>
    </row>
    <row r="8" spans="1:18" ht="18" customHeight="1">
      <c r="A8" s="25" t="s">
        <v>50</v>
      </c>
      <c r="B8" s="78">
        <v>23</v>
      </c>
      <c r="C8" s="78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7"/>
      <c r="R8" s="27"/>
    </row>
    <row r="9" spans="1:18" ht="18" customHeight="1">
      <c r="A9" s="25" t="s">
        <v>51</v>
      </c>
      <c r="B9" s="78">
        <v>23</v>
      </c>
      <c r="C9" s="78">
        <v>2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7"/>
    </row>
    <row r="10" spans="1:18" ht="18" customHeight="1">
      <c r="A10" s="25" t="s">
        <v>104</v>
      </c>
      <c r="B10" s="78">
        <v>23</v>
      </c>
      <c r="C10" s="78">
        <v>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7"/>
    </row>
    <row r="11" spans="1:18" ht="18" customHeight="1">
      <c r="A11" s="25" t="s">
        <v>105</v>
      </c>
      <c r="B11" s="78">
        <v>23</v>
      </c>
      <c r="C11" s="78">
        <v>2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7"/>
    </row>
    <row r="12" spans="1:18" ht="18" customHeight="1">
      <c r="A12" s="28" t="s">
        <v>30</v>
      </c>
      <c r="B12" s="78">
        <v>23</v>
      </c>
      <c r="C12" s="78">
        <v>2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8" customHeight="1">
      <c r="A13" s="28" t="s">
        <v>29</v>
      </c>
      <c r="B13" s="78">
        <v>23</v>
      </c>
      <c r="C13" s="78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8" customHeight="1">
      <c r="A14" s="28" t="s">
        <v>58</v>
      </c>
      <c r="B14" s="78">
        <v>23</v>
      </c>
      <c r="C14" s="78">
        <v>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8" customHeight="1">
      <c r="A15" s="28" t="s">
        <v>57</v>
      </c>
      <c r="B15" s="78">
        <v>23</v>
      </c>
      <c r="C15" s="78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8" customHeight="1">
      <c r="A16" s="28" t="s">
        <v>31</v>
      </c>
      <c r="B16" s="78">
        <v>23</v>
      </c>
      <c r="C16" s="78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8" customHeight="1">
      <c r="A17" s="28" t="s">
        <v>28</v>
      </c>
      <c r="B17" s="78">
        <v>23</v>
      </c>
      <c r="C17" s="78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8" customHeight="1">
      <c r="A18" s="28" t="s">
        <v>32</v>
      </c>
      <c r="B18" s="78">
        <v>23</v>
      </c>
      <c r="C18" s="78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8" customHeight="1">
      <c r="A19" s="28" t="s">
        <v>45</v>
      </c>
      <c r="B19" s="78">
        <v>23</v>
      </c>
      <c r="C19" s="78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8" customHeight="1">
      <c r="A20" s="28" t="s">
        <v>34</v>
      </c>
      <c r="B20" s="78">
        <v>23</v>
      </c>
      <c r="C20" s="78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18" customHeight="1">
      <c r="A21" s="28" t="s">
        <v>33</v>
      </c>
      <c r="B21" s="78">
        <v>23</v>
      </c>
      <c r="C21" s="78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8" customHeight="1">
      <c r="A22" s="28" t="s">
        <v>56</v>
      </c>
      <c r="B22" s="28">
        <v>21</v>
      </c>
      <c r="C22" s="29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18" customHeight="1">
      <c r="A23" s="28" t="s">
        <v>60</v>
      </c>
      <c r="B23" s="25">
        <v>21</v>
      </c>
      <c r="C23" s="29">
        <v>4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" customHeight="1">
      <c r="A24" s="28" t="s">
        <v>59</v>
      </c>
      <c r="B24" s="25">
        <v>21</v>
      </c>
      <c r="C24" s="29">
        <v>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" customHeight="1">
      <c r="A25" s="28" t="s">
        <v>40</v>
      </c>
      <c r="B25" s="78">
        <v>21</v>
      </c>
      <c r="C25" s="29">
        <v>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" customHeight="1">
      <c r="A26" s="28" t="s">
        <v>39</v>
      </c>
      <c r="B26" s="78">
        <v>21</v>
      </c>
      <c r="C26" s="29">
        <v>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" customHeight="1">
      <c r="A27" s="28" t="s">
        <v>122</v>
      </c>
      <c r="B27" s="78">
        <v>21</v>
      </c>
      <c r="C27" s="29">
        <v>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5" hidden="1" customHeight="1">
      <c r="A28" s="28" t="s">
        <v>75</v>
      </c>
      <c r="B28" s="78">
        <v>21</v>
      </c>
      <c r="C28" s="29">
        <v>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5" hidden="1" customHeight="1">
      <c r="A29" s="28" t="s">
        <v>103</v>
      </c>
      <c r="B29" s="78">
        <v>21</v>
      </c>
      <c r="C29" s="29">
        <v>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15" hidden="1" customHeight="1">
      <c r="A30" s="28" t="s">
        <v>76</v>
      </c>
      <c r="B30" s="78">
        <v>21</v>
      </c>
      <c r="C30" s="29">
        <v>4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5" hidden="1" customHeight="1">
      <c r="A31" s="28" t="s">
        <v>77</v>
      </c>
      <c r="B31" s="78">
        <v>21</v>
      </c>
      <c r="C31" s="29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15" hidden="1" customHeight="1">
      <c r="A32" s="28" t="s">
        <v>78</v>
      </c>
      <c r="B32" s="78">
        <v>21</v>
      </c>
      <c r="C32" s="29">
        <v>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8" customHeight="1">
      <c r="A33" s="28" t="s">
        <v>106</v>
      </c>
      <c r="B33" s="78">
        <v>21</v>
      </c>
      <c r="C33" s="29">
        <v>4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28.5" customHeight="1">
      <c r="A34" s="219" t="s">
        <v>109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</row>
  </sheetData>
  <mergeCells count="8">
    <mergeCell ref="A34:R34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70866141732283472" right="0.70866141732283472" top="0.34" bottom="0.3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0"/>
  <sheetViews>
    <sheetView topLeftCell="A7" workbookViewId="0">
      <selection activeCell="A4" sqref="A4:C25"/>
    </sheetView>
  </sheetViews>
  <sheetFormatPr defaultRowHeight="13.5"/>
  <cols>
    <col min="1" max="1" width="10.625" style="32" customWidth="1"/>
    <col min="2" max="18" width="7.5" style="32" customWidth="1"/>
    <col min="19" max="16384" width="9" style="32"/>
  </cols>
  <sheetData>
    <row r="1" spans="1:18" ht="18.75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8.75" customHeight="1">
      <c r="A2" s="25" t="s">
        <v>0</v>
      </c>
      <c r="B2" s="222" t="s">
        <v>2</v>
      </c>
      <c r="C2" s="222"/>
      <c r="D2" s="222"/>
      <c r="E2" s="222" t="s">
        <v>6</v>
      </c>
      <c r="F2" s="222"/>
      <c r="G2" s="222"/>
      <c r="H2" s="222" t="s">
        <v>7</v>
      </c>
      <c r="I2" s="222"/>
      <c r="J2" s="222"/>
      <c r="K2" s="222" t="s">
        <v>8</v>
      </c>
      <c r="L2" s="222"/>
      <c r="M2" s="222"/>
      <c r="N2" s="222" t="s">
        <v>9</v>
      </c>
      <c r="O2" s="222"/>
      <c r="P2" s="222"/>
      <c r="Q2" s="222" t="s">
        <v>22</v>
      </c>
      <c r="R2" s="222"/>
    </row>
    <row r="3" spans="1:18" ht="18.75" customHeight="1">
      <c r="A3" s="25" t="s">
        <v>1</v>
      </c>
      <c r="B3" s="25" t="s">
        <v>3</v>
      </c>
      <c r="C3" s="25" t="s">
        <v>4</v>
      </c>
      <c r="D3" s="25" t="s">
        <v>5</v>
      </c>
      <c r="E3" s="25" t="s">
        <v>3</v>
      </c>
      <c r="F3" s="25" t="s">
        <v>4</v>
      </c>
      <c r="G3" s="25" t="s">
        <v>5</v>
      </c>
      <c r="H3" s="25" t="s">
        <v>3</v>
      </c>
      <c r="I3" s="25" t="s">
        <v>4</v>
      </c>
      <c r="J3" s="25" t="s">
        <v>5</v>
      </c>
      <c r="K3" s="25" t="s">
        <v>3</v>
      </c>
      <c r="L3" s="25" t="s">
        <v>4</v>
      </c>
      <c r="M3" s="25" t="s">
        <v>5</v>
      </c>
      <c r="N3" s="25" t="s">
        <v>3</v>
      </c>
      <c r="O3" s="25" t="s">
        <v>4</v>
      </c>
      <c r="P3" s="25" t="s">
        <v>5</v>
      </c>
      <c r="Q3" s="25" t="s">
        <v>20</v>
      </c>
      <c r="R3" s="25" t="s">
        <v>21</v>
      </c>
    </row>
    <row r="4" spans="1:18" ht="18.75" customHeight="1">
      <c r="A4" s="25" t="s">
        <v>49</v>
      </c>
      <c r="B4" s="25">
        <v>15</v>
      </c>
      <c r="C4" s="25">
        <v>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  <c r="R4" s="27"/>
    </row>
    <row r="5" spans="1:18" ht="18.75" customHeight="1">
      <c r="A5" s="25" t="s">
        <v>25</v>
      </c>
      <c r="B5" s="25">
        <v>18</v>
      </c>
      <c r="C5" s="25">
        <v>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7"/>
    </row>
    <row r="6" spans="1:18" ht="18.75" customHeight="1">
      <c r="A6" s="25" t="s">
        <v>26</v>
      </c>
      <c r="B6" s="25">
        <v>14</v>
      </c>
      <c r="C6" s="25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  <c r="R6" s="27"/>
    </row>
    <row r="7" spans="1:18" ht="18.75" customHeight="1">
      <c r="A7" s="25" t="s">
        <v>27</v>
      </c>
      <c r="B7" s="25">
        <v>17</v>
      </c>
      <c r="C7" s="25">
        <v>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7"/>
      <c r="R7" s="27"/>
    </row>
    <row r="8" spans="1:18" ht="18.75" customHeight="1">
      <c r="A8" s="25" t="s">
        <v>50</v>
      </c>
      <c r="B8" s="25">
        <v>19</v>
      </c>
      <c r="C8" s="25">
        <v>1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7"/>
      <c r="R8" s="27"/>
    </row>
    <row r="9" spans="1:18" ht="18.75" customHeight="1">
      <c r="A9" s="25" t="s">
        <v>51</v>
      </c>
      <c r="B9" s="25">
        <v>19</v>
      </c>
      <c r="C9" s="25">
        <v>1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7"/>
    </row>
    <row r="10" spans="1:18" ht="18.75" customHeight="1">
      <c r="A10" s="25" t="s">
        <v>104</v>
      </c>
      <c r="B10" s="25">
        <v>19</v>
      </c>
      <c r="C10" s="25">
        <v>1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7"/>
    </row>
    <row r="11" spans="1:18" ht="18.75" customHeight="1">
      <c r="A11" s="25" t="s">
        <v>105</v>
      </c>
      <c r="B11" s="25">
        <v>19</v>
      </c>
      <c r="C11" s="25">
        <v>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7"/>
    </row>
    <row r="12" spans="1:18" ht="18.75" customHeight="1">
      <c r="A12" s="28" t="s">
        <v>30</v>
      </c>
      <c r="B12" s="28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8.75" customHeight="1">
      <c r="A13" s="28" t="s">
        <v>29</v>
      </c>
      <c r="B13" s="28">
        <v>20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8.75" customHeight="1">
      <c r="A14" s="28" t="s">
        <v>58</v>
      </c>
      <c r="B14" s="28">
        <v>20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8.75" customHeight="1">
      <c r="A15" s="28" t="s">
        <v>57</v>
      </c>
      <c r="B15" s="28">
        <v>19</v>
      </c>
      <c r="C15" s="29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8.75" customHeight="1">
      <c r="A16" s="28" t="s">
        <v>31</v>
      </c>
      <c r="B16" s="28">
        <v>19</v>
      </c>
      <c r="C16" s="29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8.75" customHeight="1">
      <c r="A17" s="28" t="s">
        <v>28</v>
      </c>
      <c r="B17" s="28">
        <v>19</v>
      </c>
      <c r="C17" s="29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8.75" customHeight="1">
      <c r="A18" s="28" t="s">
        <v>32</v>
      </c>
      <c r="B18" s="28">
        <v>20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8.75" customHeight="1">
      <c r="A19" s="28" t="s">
        <v>45</v>
      </c>
      <c r="B19" s="28">
        <v>19</v>
      </c>
      <c r="C19" s="29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8.75" customHeight="1">
      <c r="A20" s="28" t="s">
        <v>34</v>
      </c>
      <c r="B20" s="28">
        <v>19</v>
      </c>
      <c r="C20" s="29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18.75" customHeight="1">
      <c r="A21" s="28" t="s">
        <v>33</v>
      </c>
      <c r="B21" s="28">
        <v>19</v>
      </c>
      <c r="C21" s="29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8.75" customHeight="1">
      <c r="A22" s="28" t="s">
        <v>56</v>
      </c>
      <c r="B22" s="28">
        <v>19</v>
      </c>
      <c r="C22" s="29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18.75" customHeight="1">
      <c r="A23" s="28" t="s">
        <v>60</v>
      </c>
      <c r="B23" s="25">
        <v>19</v>
      </c>
      <c r="C23" s="25">
        <v>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8.75" customHeight="1">
      <c r="A24" s="28" t="s">
        <v>59</v>
      </c>
      <c r="B24" s="25">
        <v>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.75" customHeight="1">
      <c r="A25" s="28" t="s">
        <v>55</v>
      </c>
      <c r="B25" s="28">
        <v>20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8.75" hidden="1" customHeight="1">
      <c r="A26" s="28" t="s">
        <v>102</v>
      </c>
      <c r="B26" s="3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.75" customHeight="1">
      <c r="A27" s="28" t="s">
        <v>106</v>
      </c>
      <c r="B27" s="25">
        <v>20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38.25" customHeight="1">
      <c r="A28" s="219" t="s">
        <v>109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</row>
    <row r="29" spans="1:18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8" spans="10:18">
      <c r="J38" s="35"/>
      <c r="K38" s="35"/>
      <c r="L38" s="35"/>
      <c r="M38" s="35"/>
      <c r="N38" s="35"/>
      <c r="O38" s="35"/>
      <c r="P38" s="35"/>
      <c r="Q38" s="35"/>
      <c r="R38" s="35"/>
    </row>
    <row r="39" spans="10:18">
      <c r="J39" s="35"/>
      <c r="K39" s="35"/>
      <c r="L39" s="35"/>
      <c r="M39" s="35"/>
      <c r="N39" s="35"/>
      <c r="O39" s="35"/>
      <c r="P39" s="35"/>
      <c r="Q39" s="35"/>
      <c r="R39" s="35"/>
    </row>
    <row r="40" spans="10:18">
      <c r="J40" s="35"/>
      <c r="K40" s="35"/>
      <c r="L40" s="35"/>
      <c r="M40" s="35"/>
      <c r="N40" s="35"/>
      <c r="O40" s="35"/>
      <c r="P40" s="35"/>
      <c r="Q40" s="35"/>
      <c r="R40" s="35"/>
    </row>
    <row r="41" spans="10:18">
      <c r="J41" s="35"/>
      <c r="K41" s="35"/>
      <c r="L41" s="35"/>
      <c r="M41" s="35"/>
      <c r="N41" s="35"/>
      <c r="O41" s="35"/>
      <c r="P41" s="35"/>
      <c r="Q41" s="35"/>
      <c r="R41" s="35"/>
    </row>
    <row r="42" spans="10:18">
      <c r="J42" s="35"/>
      <c r="K42" s="35"/>
      <c r="L42" s="37"/>
      <c r="M42" s="35"/>
      <c r="N42" s="35"/>
      <c r="O42" s="35"/>
      <c r="P42" s="35"/>
      <c r="Q42" s="35"/>
      <c r="R42" s="35"/>
    </row>
    <row r="43" spans="10:18">
      <c r="J43" s="35"/>
      <c r="K43" s="35"/>
      <c r="L43" s="35"/>
      <c r="M43" s="35"/>
      <c r="N43" s="35"/>
      <c r="O43" s="35"/>
      <c r="P43" s="35"/>
      <c r="Q43" s="35"/>
      <c r="R43" s="35"/>
    </row>
    <row r="44" spans="10:18">
      <c r="J44" s="35"/>
      <c r="K44" s="35"/>
      <c r="L44" s="35"/>
      <c r="M44" s="35"/>
      <c r="N44" s="35"/>
      <c r="O44" s="35"/>
      <c r="P44" s="35"/>
      <c r="Q44" s="35"/>
      <c r="R44" s="35"/>
    </row>
    <row r="45" spans="10:18">
      <c r="J45" s="35"/>
      <c r="K45" s="35"/>
      <c r="L45" s="35"/>
      <c r="M45" s="35"/>
      <c r="N45" s="35"/>
      <c r="O45" s="35"/>
      <c r="P45" s="35"/>
      <c r="Q45" s="35"/>
      <c r="R45" s="35"/>
    </row>
    <row r="46" spans="10:18">
      <c r="J46" s="35"/>
      <c r="K46" s="35"/>
      <c r="L46" s="35"/>
      <c r="M46" s="35"/>
      <c r="N46" s="35"/>
      <c r="O46" s="35"/>
      <c r="P46" s="35"/>
      <c r="Q46" s="35"/>
      <c r="R46" s="35"/>
    </row>
    <row r="47" spans="10:18">
      <c r="J47" s="35"/>
      <c r="K47" s="35"/>
      <c r="L47" s="35"/>
      <c r="M47" s="35"/>
      <c r="N47" s="35"/>
      <c r="O47" s="35"/>
      <c r="P47" s="35"/>
      <c r="Q47" s="35"/>
      <c r="R47" s="35"/>
    </row>
    <row r="48" spans="10:18">
      <c r="J48" s="35"/>
      <c r="K48" s="35"/>
      <c r="L48" s="35"/>
      <c r="M48" s="35"/>
      <c r="N48" s="35"/>
      <c r="O48" s="35"/>
      <c r="P48" s="35"/>
      <c r="Q48" s="35"/>
      <c r="R48" s="35"/>
    </row>
    <row r="49" spans="10:18">
      <c r="J49" s="35"/>
      <c r="K49" s="35"/>
      <c r="L49" s="35"/>
      <c r="M49" s="35"/>
      <c r="N49" s="35"/>
      <c r="O49" s="35"/>
      <c r="P49" s="35"/>
      <c r="Q49" s="35"/>
      <c r="R49" s="35"/>
    </row>
    <row r="50" spans="10:18">
      <c r="J50" s="35"/>
      <c r="K50" s="35"/>
      <c r="L50" s="35"/>
      <c r="M50" s="35"/>
      <c r="N50" s="35"/>
      <c r="O50" s="35"/>
      <c r="P50" s="35"/>
      <c r="Q50" s="35"/>
      <c r="R50" s="35"/>
    </row>
    <row r="51" spans="10:18">
      <c r="J51" s="35"/>
      <c r="K51" s="35"/>
      <c r="L51" s="35"/>
      <c r="M51" s="35"/>
      <c r="N51" s="35"/>
      <c r="O51" s="35"/>
      <c r="P51" s="35"/>
      <c r="Q51" s="35"/>
      <c r="R51" s="35"/>
    </row>
    <row r="52" spans="10:18">
      <c r="J52" s="35"/>
      <c r="K52" s="35"/>
      <c r="L52" s="35"/>
      <c r="M52" s="35"/>
      <c r="N52" s="35"/>
      <c r="O52" s="35"/>
      <c r="P52" s="35"/>
      <c r="Q52" s="35"/>
      <c r="R52" s="35"/>
    </row>
    <row r="53" spans="10:18">
      <c r="J53" s="35"/>
      <c r="K53" s="35"/>
      <c r="L53" s="35"/>
      <c r="M53" s="35"/>
      <c r="N53" s="35"/>
      <c r="O53" s="35"/>
      <c r="P53" s="35"/>
      <c r="Q53" s="35"/>
      <c r="R53" s="35"/>
    </row>
    <row r="54" spans="10:18">
      <c r="J54" s="35"/>
      <c r="K54" s="35"/>
      <c r="L54" s="35"/>
      <c r="M54" s="35"/>
      <c r="N54" s="35"/>
      <c r="O54" s="35"/>
      <c r="P54" s="35"/>
      <c r="Q54" s="35"/>
      <c r="R54" s="35"/>
    </row>
    <row r="55" spans="10:18">
      <c r="J55" s="35"/>
      <c r="K55" s="35"/>
      <c r="L55" s="35"/>
      <c r="M55" s="35"/>
      <c r="N55" s="35"/>
      <c r="O55" s="35"/>
      <c r="P55" s="35"/>
      <c r="Q55" s="35"/>
      <c r="R55" s="35"/>
    </row>
    <row r="56" spans="10:18">
      <c r="J56" s="35"/>
      <c r="K56" s="35"/>
      <c r="L56" s="35"/>
      <c r="M56" s="35"/>
      <c r="N56" s="35"/>
      <c r="O56" s="35"/>
      <c r="P56" s="35"/>
      <c r="Q56" s="35"/>
      <c r="R56" s="35"/>
    </row>
    <row r="57" spans="10:18">
      <c r="J57" s="35"/>
      <c r="K57" s="35"/>
      <c r="L57" s="35"/>
      <c r="M57" s="35"/>
      <c r="N57" s="35"/>
      <c r="O57" s="35"/>
      <c r="P57" s="35"/>
      <c r="Q57" s="35"/>
      <c r="R57" s="35"/>
    </row>
    <row r="58" spans="10:18">
      <c r="J58" s="35"/>
      <c r="K58" s="35"/>
      <c r="L58" s="35"/>
      <c r="M58" s="35"/>
      <c r="N58" s="35"/>
      <c r="O58" s="35"/>
      <c r="P58" s="35"/>
      <c r="Q58" s="35"/>
      <c r="R58" s="35"/>
    </row>
    <row r="59" spans="10:18">
      <c r="J59" s="35"/>
      <c r="K59" s="35"/>
      <c r="L59" s="35"/>
      <c r="M59" s="35"/>
      <c r="N59" s="35"/>
      <c r="O59" s="35"/>
      <c r="P59" s="35"/>
      <c r="Q59" s="35"/>
      <c r="R59" s="35"/>
    </row>
    <row r="60" spans="10:18">
      <c r="J60" s="35"/>
      <c r="K60" s="35"/>
      <c r="L60" s="35"/>
      <c r="M60" s="35"/>
      <c r="N60" s="35"/>
      <c r="O60" s="35"/>
      <c r="P60" s="35"/>
      <c r="Q60" s="35"/>
      <c r="R60" s="35"/>
    </row>
  </sheetData>
  <mergeCells count="8">
    <mergeCell ref="A28:R28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37" right="0.33" top="0.38" bottom="0.22" header="0.3" footer="0.22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6"/>
  <sheetViews>
    <sheetView topLeftCell="A7" workbookViewId="0">
      <selection activeCell="B18" sqref="B18:C18"/>
    </sheetView>
  </sheetViews>
  <sheetFormatPr defaultRowHeight="13.5"/>
  <cols>
    <col min="1" max="1" width="9" style="43"/>
    <col min="2" max="18" width="7.375" style="43" customWidth="1"/>
    <col min="19" max="16384" width="9" style="32"/>
  </cols>
  <sheetData>
    <row r="1" spans="1:18" ht="18" customHeight="1">
      <c r="A1" s="214" t="s">
        <v>162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15" customHeight="1">
      <c r="A2" s="2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</row>
    <row r="3" spans="1:18" ht="15" customHeight="1">
      <c r="A3" s="2" t="s">
        <v>1</v>
      </c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  <c r="H3" s="2" t="s">
        <v>3</v>
      </c>
      <c r="I3" s="2" t="s">
        <v>4</v>
      </c>
      <c r="J3" s="2" t="s">
        <v>5</v>
      </c>
      <c r="K3" s="2" t="s">
        <v>3</v>
      </c>
      <c r="L3" s="2" t="s">
        <v>4</v>
      </c>
      <c r="M3" s="2" t="s">
        <v>5</v>
      </c>
      <c r="N3" s="2" t="s">
        <v>3</v>
      </c>
      <c r="O3" s="2" t="s">
        <v>4</v>
      </c>
      <c r="P3" s="2" t="s">
        <v>5</v>
      </c>
      <c r="Q3" s="2" t="s">
        <v>20</v>
      </c>
      <c r="R3" s="2" t="s">
        <v>21</v>
      </c>
    </row>
    <row r="4" spans="1:18" ht="14.25" customHeight="1">
      <c r="A4" s="2" t="s">
        <v>49</v>
      </c>
      <c r="B4" s="79">
        <v>139</v>
      </c>
      <c r="C4" s="79">
        <v>32</v>
      </c>
      <c r="D4" s="79">
        <v>4</v>
      </c>
      <c r="E4" s="7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2"/>
      <c r="R4" s="42"/>
    </row>
    <row r="5" spans="1:18" ht="14.25" customHeight="1">
      <c r="A5" s="2" t="s">
        <v>25</v>
      </c>
      <c r="B5" s="79">
        <v>154</v>
      </c>
      <c r="C5" s="79">
        <v>20</v>
      </c>
      <c r="D5" s="79">
        <v>1</v>
      </c>
      <c r="E5" s="7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</row>
    <row r="6" spans="1:18" ht="14.25" customHeight="1">
      <c r="A6" s="2" t="s">
        <v>26</v>
      </c>
      <c r="B6" s="79">
        <v>151</v>
      </c>
      <c r="C6" s="79">
        <v>23</v>
      </c>
      <c r="D6" s="79">
        <v>1</v>
      </c>
      <c r="E6" s="7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2"/>
      <c r="R6" s="42"/>
    </row>
    <row r="7" spans="1:18" ht="14.25" customHeight="1">
      <c r="A7" s="2" t="s">
        <v>27</v>
      </c>
      <c r="B7" s="79">
        <v>152</v>
      </c>
      <c r="C7" s="79">
        <v>23</v>
      </c>
      <c r="D7" s="79">
        <v>0</v>
      </c>
      <c r="E7" s="7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2"/>
      <c r="R7" s="42"/>
    </row>
    <row r="8" spans="1:18" ht="14.25" customHeight="1">
      <c r="A8" s="2" t="s">
        <v>50</v>
      </c>
      <c r="B8" s="79">
        <v>162</v>
      </c>
      <c r="C8" s="79">
        <v>12</v>
      </c>
      <c r="D8" s="79">
        <v>1</v>
      </c>
      <c r="E8" s="7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2"/>
      <c r="R8" s="42"/>
    </row>
    <row r="9" spans="1:18" ht="14.25" customHeight="1">
      <c r="A9" s="2" t="s">
        <v>51</v>
      </c>
      <c r="B9" s="79">
        <v>166</v>
      </c>
      <c r="C9" s="79">
        <v>9</v>
      </c>
      <c r="D9" s="79"/>
      <c r="E9" s="7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2"/>
      <c r="R9" s="42"/>
    </row>
    <row r="10" spans="1:18" ht="14.25" customHeight="1">
      <c r="A10" s="2" t="s">
        <v>104</v>
      </c>
      <c r="B10" s="79">
        <v>163</v>
      </c>
      <c r="C10" s="79">
        <v>12</v>
      </c>
      <c r="D10" s="79"/>
      <c r="E10" s="7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2"/>
      <c r="R10" s="42"/>
    </row>
    <row r="11" spans="1:18" ht="14.25" customHeight="1">
      <c r="A11" s="2" t="s">
        <v>105</v>
      </c>
      <c r="B11" s="79">
        <v>160</v>
      </c>
      <c r="C11" s="79">
        <v>15</v>
      </c>
      <c r="D11" s="79"/>
      <c r="E11" s="7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2"/>
      <c r="R11" s="42"/>
    </row>
    <row r="12" spans="1:18" ht="14.25" customHeight="1">
      <c r="A12" s="21" t="s">
        <v>30</v>
      </c>
      <c r="B12" s="79">
        <v>160</v>
      </c>
      <c r="C12" s="79">
        <v>15</v>
      </c>
      <c r="D12" s="79"/>
      <c r="E12" s="7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4.25" customHeight="1">
      <c r="A13" s="21" t="s">
        <v>29</v>
      </c>
      <c r="B13" s="79">
        <v>154</v>
      </c>
      <c r="C13" s="79">
        <v>21</v>
      </c>
      <c r="D13" s="79"/>
      <c r="E13" s="79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4.25" customHeight="1">
      <c r="A14" s="21" t="s">
        <v>58</v>
      </c>
      <c r="B14" s="79">
        <v>150</v>
      </c>
      <c r="C14" s="79">
        <v>24</v>
      </c>
      <c r="D14" s="79">
        <v>1</v>
      </c>
      <c r="E14" s="7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4.25" customHeight="1">
      <c r="A15" s="21" t="s">
        <v>57</v>
      </c>
      <c r="B15" s="79">
        <v>142</v>
      </c>
      <c r="C15" s="79">
        <v>32</v>
      </c>
      <c r="D15" s="79">
        <v>1</v>
      </c>
      <c r="E15" s="7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4.25" customHeight="1">
      <c r="A16" s="21" t="s">
        <v>31</v>
      </c>
      <c r="B16" s="79">
        <v>152</v>
      </c>
      <c r="C16" s="79">
        <v>23</v>
      </c>
      <c r="D16" s="79"/>
      <c r="E16" s="7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8.75" customHeight="1">
      <c r="A17" s="21" t="s">
        <v>28</v>
      </c>
      <c r="B17" s="79">
        <v>162</v>
      </c>
      <c r="C17" s="79">
        <v>13</v>
      </c>
      <c r="D17" s="79"/>
      <c r="E17" s="7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5.75" customHeight="1">
      <c r="A18" s="21" t="s">
        <v>32</v>
      </c>
      <c r="B18" s="79">
        <v>162</v>
      </c>
      <c r="C18" s="79">
        <v>13</v>
      </c>
      <c r="D18" s="79"/>
      <c r="E18" s="7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4.25" customHeight="1">
      <c r="A19" s="21" t="s">
        <v>41</v>
      </c>
      <c r="B19" s="79">
        <v>154</v>
      </c>
      <c r="C19" s="79">
        <v>19</v>
      </c>
      <c r="D19" s="79">
        <v>2</v>
      </c>
      <c r="E19" s="7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4.25" customHeight="1">
      <c r="A20" s="21" t="s">
        <v>106</v>
      </c>
      <c r="B20" s="79">
        <v>154</v>
      </c>
      <c r="C20" s="79">
        <v>21</v>
      </c>
      <c r="D20" s="79"/>
      <c r="E20" s="7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4.25" customHeight="1">
      <c r="A21" s="21" t="s">
        <v>67</v>
      </c>
      <c r="B21" s="79">
        <v>162</v>
      </c>
      <c r="C21" s="79">
        <v>13</v>
      </c>
      <c r="D21" s="79"/>
      <c r="E21" s="7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4.25" customHeight="1">
      <c r="A22" s="21" t="s">
        <v>121</v>
      </c>
      <c r="B22" s="79">
        <v>162</v>
      </c>
      <c r="C22" s="79">
        <v>12</v>
      </c>
      <c r="D22" s="79">
        <v>1</v>
      </c>
      <c r="E22" s="7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4.25" customHeight="1">
      <c r="A23" s="19" t="s">
        <v>54</v>
      </c>
      <c r="B23" s="79">
        <v>161</v>
      </c>
      <c r="C23" s="79">
        <v>13</v>
      </c>
      <c r="D23" s="79">
        <v>1</v>
      </c>
      <c r="E23" s="7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4.25" customHeight="1">
      <c r="A24" s="21" t="s">
        <v>79</v>
      </c>
      <c r="B24" s="79">
        <v>158</v>
      </c>
      <c r="C24" s="79">
        <v>15</v>
      </c>
      <c r="D24" s="79">
        <v>2</v>
      </c>
      <c r="E24" s="7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4.25" customHeight="1">
      <c r="A25" s="21" t="s">
        <v>107</v>
      </c>
      <c r="B25" s="79">
        <v>159</v>
      </c>
      <c r="C25" s="79">
        <v>15</v>
      </c>
      <c r="D25" s="79">
        <v>1</v>
      </c>
      <c r="E25" s="7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55" customFormat="1" ht="15" customHeight="1">
      <c r="A26" s="206" t="s">
        <v>169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</row>
    <row r="27" spans="1:18" s="56" customFormat="1" ht="13.5" customHeight="1">
      <c r="A27" s="21" t="s">
        <v>188</v>
      </c>
      <c r="B27" s="79">
        <v>161</v>
      </c>
      <c r="C27" s="79">
        <v>14</v>
      </c>
      <c r="D27" s="79"/>
      <c r="E27" s="7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s="56" customFormat="1" ht="13.5" customHeight="1">
      <c r="A28" s="54" t="s">
        <v>187</v>
      </c>
      <c r="B28" s="79">
        <v>153</v>
      </c>
      <c r="C28" s="79">
        <v>22</v>
      </c>
      <c r="D28" s="79"/>
      <c r="E28" s="79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s="56" customFormat="1" ht="13.5" customHeight="1">
      <c r="A29" s="54" t="s">
        <v>186</v>
      </c>
      <c r="B29" s="79">
        <v>146</v>
      </c>
      <c r="C29" s="79">
        <v>29</v>
      </c>
      <c r="D29" s="79"/>
      <c r="E29" s="79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18" s="56" customFormat="1" ht="13.5" customHeight="1">
      <c r="A30" s="54" t="s">
        <v>185</v>
      </c>
      <c r="B30" s="79">
        <v>149</v>
      </c>
      <c r="C30" s="79">
        <v>25</v>
      </c>
      <c r="D30" s="79">
        <v>1</v>
      </c>
      <c r="E30" s="79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s="56" customFormat="1" ht="13.5" customHeight="1">
      <c r="A31" s="54" t="s">
        <v>184</v>
      </c>
      <c r="B31" s="79">
        <v>160</v>
      </c>
      <c r="C31" s="79">
        <v>15</v>
      </c>
      <c r="D31" s="79"/>
      <c r="E31" s="79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s="56" customFormat="1" ht="13.5" customHeight="1">
      <c r="A32" s="54" t="s">
        <v>183</v>
      </c>
      <c r="B32" s="79">
        <v>163</v>
      </c>
      <c r="C32" s="79">
        <v>12</v>
      </c>
      <c r="D32" s="79"/>
      <c r="E32" s="79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s="55" customFormat="1" ht="13.5" customHeight="1">
      <c r="A33" s="54" t="s">
        <v>182</v>
      </c>
      <c r="B33" s="79">
        <v>156</v>
      </c>
      <c r="C33" s="79">
        <v>19</v>
      </c>
      <c r="D33" s="79"/>
      <c r="E33" s="79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s="55" customFormat="1" ht="13.5" customHeight="1">
      <c r="A34" s="54" t="s">
        <v>181</v>
      </c>
      <c r="B34" s="79">
        <v>141</v>
      </c>
      <c r="C34" s="79">
        <v>29</v>
      </c>
      <c r="D34" s="79">
        <v>5</v>
      </c>
      <c r="E34" s="79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s="55" customFormat="1" ht="13.5" customHeight="1">
      <c r="A35" s="54" t="s">
        <v>180</v>
      </c>
      <c r="B35" s="79">
        <v>153</v>
      </c>
      <c r="C35" s="79">
        <v>22</v>
      </c>
      <c r="D35" s="79"/>
      <c r="E35" s="79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26.25" customHeight="1">
      <c r="A36" s="203" t="s">
        <v>109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</row>
  </sheetData>
  <mergeCells count="9">
    <mergeCell ref="A36:R36"/>
    <mergeCell ref="A1:R1"/>
    <mergeCell ref="B2:D2"/>
    <mergeCell ref="E2:G2"/>
    <mergeCell ref="H2:J2"/>
    <mergeCell ref="K2:M2"/>
    <mergeCell ref="N2:P2"/>
    <mergeCell ref="Q2:R2"/>
    <mergeCell ref="A26:R26"/>
  </mergeCells>
  <phoneticPr fontId="1" type="noConversion"/>
  <pageMargins left="0.70866141732283472" right="0.47" top="0.34" bottom="0.31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2"/>
  <sheetViews>
    <sheetView topLeftCell="A7" workbookViewId="0">
      <selection activeCell="A36" sqref="A36:D39"/>
    </sheetView>
  </sheetViews>
  <sheetFormatPr defaultRowHeight="13.5"/>
  <cols>
    <col min="1" max="1" width="10.625" style="43" customWidth="1"/>
    <col min="2" max="16" width="7.125" style="43" customWidth="1"/>
    <col min="17" max="17" width="9.125" style="43" customWidth="1"/>
    <col min="18" max="18" width="9.75" style="43" customWidth="1"/>
    <col min="19" max="16384" width="9" style="43"/>
  </cols>
  <sheetData>
    <row r="1" spans="1:18" ht="26.25" customHeight="1">
      <c r="A1" s="214" t="s">
        <v>162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18" customHeight="1">
      <c r="A2" s="2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</row>
    <row r="3" spans="1:18" ht="18" customHeight="1">
      <c r="A3" s="2" t="s">
        <v>1</v>
      </c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  <c r="H3" s="2" t="s">
        <v>3</v>
      </c>
      <c r="I3" s="2" t="s">
        <v>4</v>
      </c>
      <c r="J3" s="2" t="s">
        <v>5</v>
      </c>
      <c r="K3" s="2" t="s">
        <v>3</v>
      </c>
      <c r="L3" s="2" t="s">
        <v>4</v>
      </c>
      <c r="M3" s="2" t="s">
        <v>5</v>
      </c>
      <c r="N3" s="2" t="s">
        <v>3</v>
      </c>
      <c r="O3" s="2" t="s">
        <v>4</v>
      </c>
      <c r="P3" s="2" t="s">
        <v>5</v>
      </c>
      <c r="Q3" s="2" t="s">
        <v>20</v>
      </c>
      <c r="R3" s="2" t="s">
        <v>21</v>
      </c>
    </row>
    <row r="4" spans="1:18" ht="18" customHeight="1">
      <c r="A4" s="2" t="s">
        <v>49</v>
      </c>
      <c r="B4" s="88">
        <v>318</v>
      </c>
      <c r="C4" s="88">
        <v>62</v>
      </c>
      <c r="D4" s="88">
        <v>10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2"/>
      <c r="R4" s="42"/>
    </row>
    <row r="5" spans="1:18" ht="18" customHeight="1">
      <c r="A5" s="2" t="s">
        <v>25</v>
      </c>
      <c r="B5" s="89">
        <v>328</v>
      </c>
      <c r="C5" s="89">
        <v>56</v>
      </c>
      <c r="D5" s="89">
        <v>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</row>
    <row r="6" spans="1:18" ht="18" customHeight="1">
      <c r="A6" s="2" t="s">
        <v>26</v>
      </c>
      <c r="B6" s="89">
        <v>325</v>
      </c>
      <c r="C6" s="89">
        <v>55</v>
      </c>
      <c r="D6" s="89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2"/>
      <c r="R6" s="42"/>
    </row>
    <row r="7" spans="1:18" ht="18" customHeight="1">
      <c r="A7" s="2" t="s">
        <v>27</v>
      </c>
      <c r="B7" s="89">
        <v>328</v>
      </c>
      <c r="C7" s="89">
        <v>52</v>
      </c>
      <c r="D7" s="89">
        <v>10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2"/>
      <c r="R7" s="42"/>
    </row>
    <row r="8" spans="1:18" ht="18" customHeight="1">
      <c r="A8" s="2" t="s">
        <v>50</v>
      </c>
      <c r="B8" s="89">
        <v>323</v>
      </c>
      <c r="C8" s="89">
        <v>58</v>
      </c>
      <c r="D8" s="89">
        <v>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2"/>
      <c r="R8" s="42"/>
    </row>
    <row r="9" spans="1:18" ht="18" customHeight="1">
      <c r="A9" s="2" t="s">
        <v>51</v>
      </c>
      <c r="B9" s="89">
        <v>322</v>
      </c>
      <c r="C9" s="89">
        <v>60</v>
      </c>
      <c r="D9" s="89"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2"/>
      <c r="R9" s="42"/>
    </row>
    <row r="10" spans="1:18" ht="18" customHeight="1">
      <c r="A10" s="2" t="s">
        <v>104</v>
      </c>
      <c r="B10" s="89">
        <v>320</v>
      </c>
      <c r="C10" s="89">
        <v>60</v>
      </c>
      <c r="D10" s="89">
        <v>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2"/>
      <c r="R10" s="42"/>
    </row>
    <row r="11" spans="1:18" ht="18" customHeight="1">
      <c r="A11" s="2" t="s">
        <v>105</v>
      </c>
      <c r="B11" s="89">
        <v>321</v>
      </c>
      <c r="C11" s="89">
        <v>63</v>
      </c>
      <c r="D11" s="89">
        <v>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2"/>
      <c r="R11" s="42"/>
    </row>
    <row r="12" spans="1:18" ht="18" customHeight="1">
      <c r="A12" s="21" t="s">
        <v>30</v>
      </c>
      <c r="B12" s="89">
        <v>324</v>
      </c>
      <c r="C12" s="89">
        <v>58</v>
      </c>
      <c r="D12" s="89">
        <v>8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8" customHeight="1">
      <c r="A13" s="21" t="s">
        <v>29</v>
      </c>
      <c r="B13" s="89">
        <v>320</v>
      </c>
      <c r="C13" s="89">
        <v>60</v>
      </c>
      <c r="D13" s="89">
        <v>10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8" customHeight="1">
      <c r="A14" s="21" t="s">
        <v>58</v>
      </c>
      <c r="B14" s="89">
        <v>320</v>
      </c>
      <c r="C14" s="89">
        <v>63</v>
      </c>
      <c r="D14" s="89">
        <v>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8" customHeight="1">
      <c r="A15" s="21" t="s">
        <v>106</v>
      </c>
      <c r="B15" s="89">
        <v>323</v>
      </c>
      <c r="C15" s="89">
        <v>57</v>
      </c>
      <c r="D15" s="89">
        <v>10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8" customHeight="1">
      <c r="A16" s="21" t="s">
        <v>60</v>
      </c>
      <c r="B16" s="89">
        <v>324</v>
      </c>
      <c r="C16" s="89">
        <v>58</v>
      </c>
      <c r="D16" s="89">
        <v>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8" customHeight="1">
      <c r="A17" s="21" t="s">
        <v>61</v>
      </c>
      <c r="B17" s="89">
        <v>322</v>
      </c>
      <c r="C17" s="89">
        <v>58</v>
      </c>
      <c r="D17" s="89">
        <v>10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8" customHeight="1">
      <c r="A18" s="21" t="s">
        <v>46</v>
      </c>
      <c r="B18" s="89">
        <v>320</v>
      </c>
      <c r="C18" s="89">
        <v>62</v>
      </c>
      <c r="D18" s="89">
        <v>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8" customHeight="1">
      <c r="A19" s="21" t="s">
        <v>134</v>
      </c>
      <c r="B19" s="89">
        <v>318</v>
      </c>
      <c r="C19" s="89">
        <v>63</v>
      </c>
      <c r="D19" s="89">
        <v>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8" customHeight="1">
      <c r="A20" s="21" t="s">
        <v>163</v>
      </c>
      <c r="B20" s="89">
        <v>322</v>
      </c>
      <c r="C20" s="89">
        <v>59</v>
      </c>
      <c r="D20" s="89">
        <v>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8" customHeight="1">
      <c r="A21" s="21" t="s">
        <v>135</v>
      </c>
      <c r="B21" s="89">
        <v>320</v>
      </c>
      <c r="C21" s="89">
        <v>60</v>
      </c>
      <c r="D21" s="89">
        <v>10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8" customHeight="1">
      <c r="A22" s="21" t="s">
        <v>68</v>
      </c>
      <c r="B22" s="89">
        <v>322</v>
      </c>
      <c r="C22" s="89">
        <v>60</v>
      </c>
      <c r="D22" s="89">
        <v>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8" customHeight="1">
      <c r="A23" s="21" t="s">
        <v>69</v>
      </c>
      <c r="B23" s="89">
        <v>323</v>
      </c>
      <c r="C23" s="89">
        <v>61</v>
      </c>
      <c r="D23" s="89">
        <v>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7.25" customHeight="1">
      <c r="A24" s="21" t="s">
        <v>70</v>
      </c>
      <c r="B24" s="90">
        <v>324</v>
      </c>
      <c r="C24" s="90">
        <v>58</v>
      </c>
      <c r="D24" s="90">
        <v>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 hidden="1" customHeight="1">
      <c r="A25" s="19" t="s">
        <v>93</v>
      </c>
      <c r="B25" s="5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hidden="1" customHeight="1">
      <c r="A26" s="21" t="s">
        <v>94</v>
      </c>
      <c r="B26" s="5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 hidden="1" customHeight="1">
      <c r="A27" s="21" t="s">
        <v>48</v>
      </c>
      <c r="B27" s="5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 hidden="1" customHeight="1">
      <c r="A28" s="21" t="s">
        <v>98</v>
      </c>
      <c r="B28" s="58"/>
      <c r="C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 hidden="1" customHeight="1">
      <c r="A29" s="21" t="s">
        <v>100</v>
      </c>
      <c r="B29" s="5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 hidden="1" customHeight="1">
      <c r="A30" s="21" t="s">
        <v>80</v>
      </c>
      <c r="B30" s="5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 hidden="1" customHeight="1">
      <c r="A31" s="21" t="s">
        <v>82</v>
      </c>
      <c r="B31" s="5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" hidden="1" customHeight="1">
      <c r="A32" s="21" t="s">
        <v>83</v>
      </c>
      <c r="B32" s="5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 hidden="1" customHeight="1">
      <c r="A33" s="21" t="s">
        <v>84</v>
      </c>
      <c r="B33" s="5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 hidden="1" customHeight="1">
      <c r="A34" s="21" t="s">
        <v>85</v>
      </c>
      <c r="B34" s="5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3.5" customHeight="1">
      <c r="A35" s="226" t="s">
        <v>169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3.5" customHeight="1">
      <c r="A36" s="50" t="s">
        <v>171</v>
      </c>
      <c r="B36" s="91">
        <v>325</v>
      </c>
      <c r="C36" s="91">
        <v>57</v>
      </c>
      <c r="D36" s="91">
        <v>8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ht="13.5" customHeight="1">
      <c r="A37" s="50" t="s">
        <v>172</v>
      </c>
      <c r="B37" s="89">
        <v>325</v>
      </c>
      <c r="C37" s="89">
        <v>58</v>
      </c>
      <c r="D37" s="89">
        <v>7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ht="13.5" customHeight="1">
      <c r="A38" s="50" t="s">
        <v>173</v>
      </c>
      <c r="B38" s="89">
        <v>323</v>
      </c>
      <c r="C38" s="89">
        <v>60</v>
      </c>
      <c r="D38" s="89">
        <v>7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ht="13.5" customHeight="1">
      <c r="A39" s="50" t="s">
        <v>174</v>
      </c>
      <c r="B39" s="89">
        <v>324</v>
      </c>
      <c r="C39" s="89">
        <v>58</v>
      </c>
      <c r="D39" s="89">
        <v>8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ht="31.5" customHeight="1">
      <c r="A40" s="203" t="s">
        <v>109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</row>
    <row r="41" spans="1:18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50" spans="10:18">
      <c r="J50" s="60"/>
      <c r="K50" s="60"/>
      <c r="L50" s="60"/>
      <c r="M50" s="60"/>
      <c r="N50" s="60"/>
      <c r="O50" s="60"/>
      <c r="P50" s="60"/>
      <c r="Q50" s="60"/>
      <c r="R50" s="60"/>
    </row>
    <row r="51" spans="10:18">
      <c r="J51" s="60"/>
      <c r="K51" s="60"/>
      <c r="L51" s="60"/>
      <c r="M51" s="60"/>
      <c r="N51" s="60"/>
      <c r="O51" s="60"/>
      <c r="P51" s="60"/>
      <c r="Q51" s="60"/>
      <c r="R51" s="60"/>
    </row>
    <row r="52" spans="10:18">
      <c r="J52" s="60"/>
      <c r="K52" s="60"/>
      <c r="L52" s="60"/>
      <c r="M52" s="60"/>
      <c r="N52" s="60"/>
      <c r="O52" s="60"/>
      <c r="P52" s="60"/>
      <c r="Q52" s="60"/>
      <c r="R52" s="60"/>
    </row>
    <row r="53" spans="10:18">
      <c r="J53" s="60"/>
      <c r="K53" s="60"/>
      <c r="L53" s="60"/>
      <c r="M53" s="60"/>
      <c r="N53" s="60"/>
      <c r="O53" s="60"/>
      <c r="P53" s="60"/>
      <c r="Q53" s="60"/>
      <c r="R53" s="60"/>
    </row>
    <row r="54" spans="10:18">
      <c r="J54" s="60"/>
      <c r="K54" s="60"/>
      <c r="L54" s="15"/>
      <c r="M54" s="60"/>
      <c r="N54" s="60"/>
      <c r="O54" s="60"/>
      <c r="P54" s="60"/>
      <c r="Q54" s="60"/>
      <c r="R54" s="60"/>
    </row>
    <row r="55" spans="10:18">
      <c r="J55" s="60"/>
      <c r="K55" s="60"/>
      <c r="L55" s="60"/>
      <c r="M55" s="60"/>
      <c r="N55" s="60"/>
      <c r="O55" s="60"/>
      <c r="P55" s="60"/>
      <c r="Q55" s="60"/>
      <c r="R55" s="60"/>
    </row>
    <row r="56" spans="10:18">
      <c r="J56" s="60"/>
      <c r="K56" s="60"/>
      <c r="L56" s="60"/>
      <c r="M56" s="60"/>
      <c r="N56" s="60"/>
      <c r="O56" s="60"/>
      <c r="P56" s="60"/>
      <c r="Q56" s="60"/>
      <c r="R56" s="60"/>
    </row>
    <row r="57" spans="10:18">
      <c r="J57" s="60"/>
      <c r="K57" s="60"/>
      <c r="L57" s="60"/>
      <c r="M57" s="60"/>
      <c r="N57" s="60"/>
      <c r="O57" s="60"/>
      <c r="P57" s="60"/>
      <c r="Q57" s="60"/>
      <c r="R57" s="60"/>
    </row>
    <row r="58" spans="10:18">
      <c r="J58" s="60"/>
      <c r="K58" s="60"/>
      <c r="L58" s="60"/>
      <c r="M58" s="60"/>
      <c r="N58" s="60"/>
      <c r="O58" s="60"/>
      <c r="P58" s="60"/>
      <c r="Q58" s="60"/>
      <c r="R58" s="60"/>
    </row>
    <row r="59" spans="10:18">
      <c r="J59" s="60"/>
      <c r="K59" s="60"/>
      <c r="L59" s="60"/>
      <c r="M59" s="60"/>
      <c r="N59" s="60"/>
      <c r="O59" s="60"/>
      <c r="P59" s="60"/>
      <c r="Q59" s="60"/>
      <c r="R59" s="60"/>
    </row>
    <row r="60" spans="10:18">
      <c r="J60" s="60"/>
      <c r="K60" s="60"/>
      <c r="L60" s="60"/>
      <c r="M60" s="60"/>
      <c r="N60" s="60"/>
      <c r="O60" s="60"/>
      <c r="P60" s="60"/>
      <c r="Q60" s="60"/>
      <c r="R60" s="60"/>
    </row>
    <row r="61" spans="10:18">
      <c r="J61" s="60"/>
      <c r="K61" s="60"/>
      <c r="L61" s="60"/>
      <c r="M61" s="60"/>
      <c r="N61" s="60"/>
      <c r="O61" s="60"/>
      <c r="P61" s="60"/>
      <c r="Q61" s="60"/>
      <c r="R61" s="60"/>
    </row>
    <row r="62" spans="10:18">
      <c r="J62" s="60"/>
      <c r="K62" s="60"/>
      <c r="L62" s="60"/>
      <c r="M62" s="60"/>
      <c r="N62" s="60"/>
      <c r="O62" s="60"/>
      <c r="P62" s="60"/>
      <c r="Q62" s="60"/>
      <c r="R62" s="60"/>
    </row>
    <row r="63" spans="10:18">
      <c r="J63" s="60"/>
      <c r="K63" s="60"/>
      <c r="L63" s="60"/>
      <c r="M63" s="60"/>
      <c r="N63" s="60"/>
      <c r="O63" s="60"/>
      <c r="P63" s="60"/>
      <c r="Q63" s="60"/>
      <c r="R63" s="60"/>
    </row>
    <row r="64" spans="10:18">
      <c r="J64" s="60"/>
      <c r="K64" s="60"/>
      <c r="L64" s="60"/>
      <c r="M64" s="60"/>
      <c r="N64" s="60"/>
      <c r="O64" s="60"/>
      <c r="P64" s="60"/>
      <c r="Q64" s="60"/>
      <c r="R64" s="60"/>
    </row>
    <row r="65" spans="10:18">
      <c r="J65" s="60"/>
      <c r="K65" s="60"/>
      <c r="L65" s="60"/>
      <c r="M65" s="60"/>
      <c r="N65" s="60"/>
      <c r="O65" s="60"/>
      <c r="P65" s="60"/>
      <c r="Q65" s="60"/>
      <c r="R65" s="60"/>
    </row>
    <row r="66" spans="10:18">
      <c r="J66" s="60"/>
      <c r="K66" s="60"/>
      <c r="L66" s="60"/>
      <c r="M66" s="60"/>
      <c r="N66" s="60"/>
      <c r="O66" s="60"/>
      <c r="P66" s="60"/>
      <c r="Q66" s="60"/>
      <c r="R66" s="60"/>
    </row>
    <row r="67" spans="10:18">
      <c r="J67" s="60"/>
      <c r="K67" s="60"/>
      <c r="L67" s="60"/>
      <c r="M67" s="60"/>
      <c r="N67" s="60"/>
      <c r="O67" s="60"/>
      <c r="P67" s="60"/>
      <c r="Q67" s="60"/>
      <c r="R67" s="60"/>
    </row>
    <row r="68" spans="10:18">
      <c r="J68" s="60"/>
      <c r="K68" s="60"/>
      <c r="L68" s="60"/>
      <c r="M68" s="60"/>
      <c r="N68" s="60"/>
      <c r="O68" s="60"/>
      <c r="P68" s="60"/>
      <c r="Q68" s="60"/>
      <c r="R68" s="60"/>
    </row>
    <row r="69" spans="10:18">
      <c r="J69" s="60"/>
      <c r="K69" s="60"/>
      <c r="L69" s="60"/>
      <c r="M69" s="60"/>
      <c r="N69" s="60"/>
      <c r="O69" s="60"/>
      <c r="P69" s="60"/>
      <c r="Q69" s="60"/>
      <c r="R69" s="60"/>
    </row>
    <row r="70" spans="10:18">
      <c r="J70" s="60"/>
      <c r="K70" s="60"/>
      <c r="L70" s="60"/>
      <c r="M70" s="60"/>
      <c r="N70" s="60"/>
      <c r="O70" s="60"/>
      <c r="P70" s="60"/>
      <c r="Q70" s="60"/>
      <c r="R70" s="60"/>
    </row>
    <row r="71" spans="10:18">
      <c r="J71" s="60"/>
      <c r="K71" s="60"/>
      <c r="L71" s="60"/>
      <c r="M71" s="60"/>
      <c r="N71" s="60"/>
      <c r="O71" s="60"/>
      <c r="P71" s="60"/>
      <c r="Q71" s="60"/>
      <c r="R71" s="60"/>
    </row>
    <row r="72" spans="10:18">
      <c r="J72" s="60"/>
      <c r="K72" s="60"/>
      <c r="L72" s="60"/>
      <c r="M72" s="60"/>
      <c r="N72" s="60"/>
      <c r="O72" s="60"/>
      <c r="P72" s="60"/>
      <c r="Q72" s="60"/>
      <c r="R72" s="60"/>
    </row>
  </sheetData>
  <mergeCells count="9">
    <mergeCell ref="A40:R40"/>
    <mergeCell ref="A1:R1"/>
    <mergeCell ref="B2:D2"/>
    <mergeCell ref="E2:G2"/>
    <mergeCell ref="H2:J2"/>
    <mergeCell ref="K2:M2"/>
    <mergeCell ref="N2:P2"/>
    <mergeCell ref="Q2:R2"/>
    <mergeCell ref="A35:R35"/>
  </mergeCells>
  <phoneticPr fontId="1" type="noConversion"/>
  <pageMargins left="0.46" right="0.43" top="0.32" bottom="0.28999999999999998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5"/>
  <sheetViews>
    <sheetView topLeftCell="A4" workbookViewId="0">
      <selection activeCell="B18" sqref="B18:C18"/>
    </sheetView>
  </sheetViews>
  <sheetFormatPr defaultRowHeight="13.5"/>
  <cols>
    <col min="1" max="1" width="9" style="43"/>
    <col min="2" max="18" width="7.625" style="43" customWidth="1"/>
    <col min="19" max="16384" width="9" style="43"/>
  </cols>
  <sheetData>
    <row r="1" spans="1:18" ht="26.25" customHeight="1">
      <c r="A1" s="214" t="s">
        <v>162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18" customHeight="1">
      <c r="A2" s="2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</row>
    <row r="3" spans="1:18" ht="21" customHeight="1">
      <c r="A3" s="2" t="s">
        <v>1</v>
      </c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  <c r="H3" s="2" t="s">
        <v>3</v>
      </c>
      <c r="I3" s="2" t="s">
        <v>4</v>
      </c>
      <c r="J3" s="2" t="s">
        <v>5</v>
      </c>
      <c r="K3" s="2" t="s">
        <v>3</v>
      </c>
      <c r="L3" s="2" t="s">
        <v>4</v>
      </c>
      <c r="M3" s="2" t="s">
        <v>5</v>
      </c>
      <c r="N3" s="2" t="s">
        <v>3</v>
      </c>
      <c r="O3" s="2" t="s">
        <v>4</v>
      </c>
      <c r="P3" s="2" t="s">
        <v>5</v>
      </c>
      <c r="Q3" s="2" t="s">
        <v>20</v>
      </c>
      <c r="R3" s="2" t="s">
        <v>21</v>
      </c>
    </row>
    <row r="4" spans="1:18" ht="21" customHeight="1">
      <c r="A4" s="2" t="s">
        <v>49</v>
      </c>
      <c r="B4" s="2">
        <v>151</v>
      </c>
      <c r="C4" s="2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2"/>
      <c r="R4" s="42"/>
    </row>
    <row r="5" spans="1:18" ht="21" customHeight="1">
      <c r="A5" s="2" t="s">
        <v>25</v>
      </c>
      <c r="B5" s="2">
        <v>154</v>
      </c>
      <c r="C5" s="2">
        <v>16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</row>
    <row r="6" spans="1:18" ht="21" customHeight="1">
      <c r="A6" s="2" t="s">
        <v>26</v>
      </c>
      <c r="B6" s="2">
        <v>131</v>
      </c>
      <c r="C6" s="2">
        <v>26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2"/>
      <c r="R6" s="42"/>
    </row>
    <row r="7" spans="1:18" ht="21" customHeight="1">
      <c r="A7" s="2" t="s">
        <v>27</v>
      </c>
      <c r="B7" s="2">
        <v>151</v>
      </c>
      <c r="C7" s="2">
        <v>19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2"/>
      <c r="R7" s="42"/>
    </row>
    <row r="8" spans="1:18" ht="21" customHeight="1">
      <c r="A8" s="2" t="s">
        <v>50</v>
      </c>
      <c r="B8" s="2">
        <v>151</v>
      </c>
      <c r="C8" s="2">
        <v>19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2"/>
      <c r="R8" s="42"/>
    </row>
    <row r="9" spans="1:18" ht="21" customHeight="1">
      <c r="A9" s="2" t="s">
        <v>51</v>
      </c>
      <c r="B9" s="2">
        <v>152</v>
      </c>
      <c r="C9" s="2">
        <v>18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2"/>
      <c r="R9" s="42"/>
    </row>
    <row r="10" spans="1:18" ht="21" customHeight="1">
      <c r="A10" s="2" t="s">
        <v>104</v>
      </c>
      <c r="B10" s="2">
        <v>151</v>
      </c>
      <c r="C10" s="2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2"/>
      <c r="R10" s="42"/>
    </row>
    <row r="11" spans="1:18" ht="21" customHeight="1">
      <c r="A11" s="2" t="s">
        <v>105</v>
      </c>
      <c r="B11" s="2">
        <v>149</v>
      </c>
      <c r="C11" s="2">
        <v>21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2"/>
      <c r="R11" s="42"/>
    </row>
    <row r="12" spans="1:18" ht="21" customHeight="1">
      <c r="A12" s="21" t="s">
        <v>59</v>
      </c>
      <c r="B12" s="2">
        <v>148</v>
      </c>
      <c r="C12" s="2">
        <v>22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1" customHeight="1">
      <c r="A13" s="21" t="s">
        <v>30</v>
      </c>
      <c r="B13" s="21">
        <v>150</v>
      </c>
      <c r="C13" s="24">
        <v>20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21" customHeight="1">
      <c r="A14" s="21" t="s">
        <v>29</v>
      </c>
      <c r="B14" s="21">
        <v>143</v>
      </c>
      <c r="C14" s="24">
        <v>27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21" customHeight="1">
      <c r="A15" s="21" t="s">
        <v>58</v>
      </c>
      <c r="B15" s="21">
        <v>147</v>
      </c>
      <c r="C15" s="24">
        <v>23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1" customHeight="1">
      <c r="A16" s="21" t="s">
        <v>133</v>
      </c>
      <c r="B16" s="21">
        <v>144</v>
      </c>
      <c r="C16" s="24">
        <v>26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21" customHeight="1">
      <c r="A17" s="21" t="s">
        <v>136</v>
      </c>
      <c r="B17" s="21">
        <v>4147</v>
      </c>
      <c r="C17" s="24">
        <v>23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21" customHeight="1">
      <c r="A18" s="21" t="s">
        <v>32</v>
      </c>
      <c r="B18" s="21">
        <v>152</v>
      </c>
      <c r="C18" s="24">
        <v>18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21" customHeight="1">
      <c r="A19" s="21" t="s">
        <v>46</v>
      </c>
      <c r="B19" s="21">
        <v>150</v>
      </c>
      <c r="C19" s="2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1" customHeight="1">
      <c r="A20" s="21" t="s">
        <v>43</v>
      </c>
      <c r="B20" s="21">
        <v>151</v>
      </c>
      <c r="C20" s="2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1" customHeight="1">
      <c r="A21" s="21" t="s">
        <v>71</v>
      </c>
      <c r="B21" s="21">
        <v>152</v>
      </c>
      <c r="C21" s="2">
        <v>18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8" hidden="1" customHeight="1">
      <c r="A22" s="21" t="s">
        <v>95</v>
      </c>
      <c r="B22" s="5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8" hidden="1" customHeight="1">
      <c r="A23" s="21" t="s">
        <v>123</v>
      </c>
      <c r="B23" s="5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8" hidden="1" customHeight="1">
      <c r="A24" s="21" t="s">
        <v>87</v>
      </c>
      <c r="B24" s="5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43.5" customHeight="1">
      <c r="A25" s="203" t="s">
        <v>109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</row>
  </sheetData>
  <mergeCells count="8">
    <mergeCell ref="A25:R25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49" right="0.52" top="0.49" bottom="0.59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57"/>
  <sheetViews>
    <sheetView topLeftCell="A4" workbookViewId="0">
      <selection activeCell="A4" sqref="A4:D21"/>
    </sheetView>
  </sheetViews>
  <sheetFormatPr defaultRowHeight="13.5"/>
  <cols>
    <col min="1" max="18" width="7.625" style="43" customWidth="1"/>
    <col min="19" max="19" width="9" style="43"/>
    <col min="20" max="20" width="9" style="70"/>
    <col min="21" max="16384" width="9" style="43"/>
  </cols>
  <sheetData>
    <row r="1" spans="1:22" ht="18.75">
      <c r="A1" s="214" t="s">
        <v>162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T1" s="69"/>
      <c r="U1" s="60"/>
      <c r="V1" s="60"/>
    </row>
    <row r="2" spans="1:22" ht="21" customHeight="1">
      <c r="A2" s="62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  <c r="T2" s="69"/>
      <c r="U2" s="60"/>
      <c r="V2" s="60"/>
    </row>
    <row r="3" spans="1:22" ht="21" customHeight="1">
      <c r="A3" s="62" t="s">
        <v>1</v>
      </c>
      <c r="B3" s="62" t="s">
        <v>3</v>
      </c>
      <c r="C3" s="62" t="s">
        <v>4</v>
      </c>
      <c r="D3" s="62" t="s">
        <v>5</v>
      </c>
      <c r="E3" s="62" t="s">
        <v>3</v>
      </c>
      <c r="F3" s="62" t="s">
        <v>4</v>
      </c>
      <c r="G3" s="62" t="s">
        <v>5</v>
      </c>
      <c r="H3" s="62" t="s">
        <v>3</v>
      </c>
      <c r="I3" s="62" t="s">
        <v>4</v>
      </c>
      <c r="J3" s="62" t="s">
        <v>5</v>
      </c>
      <c r="K3" s="62" t="s">
        <v>3</v>
      </c>
      <c r="L3" s="62" t="s">
        <v>4</v>
      </c>
      <c r="M3" s="62" t="s">
        <v>5</v>
      </c>
      <c r="N3" s="62" t="s">
        <v>3</v>
      </c>
      <c r="O3" s="62" t="s">
        <v>4</v>
      </c>
      <c r="P3" s="62" t="s">
        <v>5</v>
      </c>
      <c r="Q3" s="62" t="s">
        <v>20</v>
      </c>
      <c r="R3" s="62" t="s">
        <v>21</v>
      </c>
      <c r="T3" s="69"/>
      <c r="U3" s="60"/>
      <c r="V3" s="60"/>
    </row>
    <row r="4" spans="1:22" ht="21" customHeight="1">
      <c r="A4" s="62" t="s">
        <v>49</v>
      </c>
      <c r="B4" s="58">
        <v>13</v>
      </c>
      <c r="C4" s="58">
        <v>7</v>
      </c>
      <c r="D4" s="58">
        <v>0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42"/>
      <c r="R4" s="42"/>
      <c r="T4" s="69"/>
      <c r="U4" s="60"/>
      <c r="V4" s="60"/>
    </row>
    <row r="5" spans="1:22" ht="21" customHeight="1">
      <c r="A5" s="62" t="s">
        <v>25</v>
      </c>
      <c r="B5" s="58">
        <v>18</v>
      </c>
      <c r="C5" s="58">
        <v>2</v>
      </c>
      <c r="D5" s="58"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42"/>
      <c r="R5" s="42"/>
      <c r="T5" s="69"/>
      <c r="U5" s="60"/>
      <c r="V5" s="60"/>
    </row>
    <row r="6" spans="1:22" ht="21" customHeight="1">
      <c r="A6" s="62" t="s">
        <v>26</v>
      </c>
      <c r="B6" s="58">
        <v>18</v>
      </c>
      <c r="C6" s="58">
        <v>2</v>
      </c>
      <c r="D6" s="58"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42"/>
      <c r="R6" s="42"/>
      <c r="T6" s="69"/>
      <c r="U6" s="60"/>
      <c r="V6" s="60"/>
    </row>
    <row r="7" spans="1:22" ht="21" customHeight="1">
      <c r="A7" s="62" t="s">
        <v>27</v>
      </c>
      <c r="B7" s="58">
        <v>20</v>
      </c>
      <c r="C7" s="58">
        <v>0</v>
      </c>
      <c r="D7" s="58">
        <v>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42"/>
      <c r="R7" s="42"/>
      <c r="T7" s="69"/>
      <c r="U7" s="60"/>
      <c r="V7" s="60"/>
    </row>
    <row r="8" spans="1:22" ht="21" customHeight="1">
      <c r="A8" s="62" t="s">
        <v>50</v>
      </c>
      <c r="B8" s="58">
        <v>20</v>
      </c>
      <c r="C8" s="58">
        <v>0</v>
      </c>
      <c r="D8" s="58">
        <v>0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42"/>
      <c r="R8" s="42"/>
      <c r="T8" s="69"/>
      <c r="U8" s="60"/>
      <c r="V8" s="60"/>
    </row>
    <row r="9" spans="1:22" ht="21" customHeight="1">
      <c r="A9" s="62" t="s">
        <v>51</v>
      </c>
      <c r="B9" s="58">
        <v>20</v>
      </c>
      <c r="C9" s="58">
        <v>0</v>
      </c>
      <c r="D9" s="58">
        <v>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42"/>
      <c r="R9" s="42"/>
      <c r="T9" s="69"/>
      <c r="U9" s="60"/>
      <c r="V9" s="60"/>
    </row>
    <row r="10" spans="1:22" ht="21" customHeight="1">
      <c r="A10" s="62" t="s">
        <v>104</v>
      </c>
      <c r="B10" s="58">
        <v>19</v>
      </c>
      <c r="C10" s="58">
        <v>1</v>
      </c>
      <c r="D10" s="58">
        <v>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42"/>
      <c r="R10" s="42"/>
      <c r="T10" s="69"/>
      <c r="U10" s="60"/>
      <c r="V10" s="60"/>
    </row>
    <row r="11" spans="1:22" ht="21" customHeight="1">
      <c r="A11" s="62" t="s">
        <v>105</v>
      </c>
      <c r="B11" s="58">
        <v>20</v>
      </c>
      <c r="C11" s="58">
        <v>0</v>
      </c>
      <c r="D11" s="58">
        <v>0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42"/>
      <c r="R11" s="42"/>
      <c r="T11" s="69"/>
      <c r="U11" s="60"/>
      <c r="V11" s="60"/>
    </row>
    <row r="12" spans="1:22" ht="19.5" customHeight="1">
      <c r="A12" s="62" t="s">
        <v>165</v>
      </c>
      <c r="B12" s="58">
        <v>19</v>
      </c>
      <c r="C12" s="58">
        <v>1</v>
      </c>
      <c r="D12" s="58">
        <v>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2"/>
      <c r="R12" s="42"/>
      <c r="T12" s="69"/>
      <c r="U12" s="60"/>
      <c r="V12" s="60"/>
    </row>
    <row r="13" spans="1:22" ht="19.5" customHeight="1">
      <c r="A13" s="21" t="s">
        <v>106</v>
      </c>
      <c r="B13" s="58">
        <v>20</v>
      </c>
      <c r="C13" s="58">
        <v>0</v>
      </c>
      <c r="D13" s="58">
        <v>0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T13" s="69"/>
      <c r="U13" s="60"/>
      <c r="V13" s="60"/>
    </row>
    <row r="14" spans="1:22" ht="19.5" customHeight="1">
      <c r="A14" s="21" t="s">
        <v>30</v>
      </c>
      <c r="B14" s="58">
        <v>20</v>
      </c>
      <c r="C14" s="58">
        <v>0</v>
      </c>
      <c r="D14" s="58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T14" s="69"/>
      <c r="U14" s="60"/>
      <c r="V14" s="60"/>
    </row>
    <row r="15" spans="1:22" ht="19.5" customHeight="1">
      <c r="A15" s="21" t="s">
        <v>29</v>
      </c>
      <c r="B15" s="58">
        <v>19</v>
      </c>
      <c r="C15" s="58">
        <v>1</v>
      </c>
      <c r="D15" s="58"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T15" s="69"/>
      <c r="U15" s="60"/>
      <c r="V15" s="60"/>
    </row>
    <row r="16" spans="1:22" ht="19.5" customHeight="1">
      <c r="A16" s="21" t="s">
        <v>58</v>
      </c>
      <c r="B16" s="58">
        <v>19</v>
      </c>
      <c r="C16" s="58">
        <v>1</v>
      </c>
      <c r="D16" s="58"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T16" s="69"/>
      <c r="U16" s="60"/>
      <c r="V16" s="60"/>
    </row>
    <row r="17" spans="1:24" ht="19.5" customHeight="1">
      <c r="A17" s="21" t="s">
        <v>57</v>
      </c>
      <c r="B17" s="58">
        <v>19</v>
      </c>
      <c r="C17" s="58">
        <v>1</v>
      </c>
      <c r="D17" s="58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69"/>
      <c r="U17" s="60"/>
      <c r="V17" s="60"/>
    </row>
    <row r="18" spans="1:24" ht="19.5" customHeight="1">
      <c r="A18" s="21" t="s">
        <v>164</v>
      </c>
      <c r="B18" s="58">
        <v>19</v>
      </c>
      <c r="C18" s="58">
        <v>1</v>
      </c>
      <c r="D18" s="58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69"/>
      <c r="U18" s="60"/>
      <c r="V18" s="60"/>
    </row>
    <row r="19" spans="1:24" ht="19.5" customHeight="1">
      <c r="A19" s="21" t="s">
        <v>45</v>
      </c>
      <c r="B19" s="58">
        <v>20</v>
      </c>
      <c r="C19" s="58">
        <v>0</v>
      </c>
      <c r="D19" s="58"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69"/>
      <c r="U19" s="60"/>
      <c r="V19" s="60"/>
    </row>
    <row r="20" spans="1:24" ht="19.5" customHeight="1">
      <c r="A20" s="21" t="s">
        <v>42</v>
      </c>
      <c r="B20" s="58">
        <v>16</v>
      </c>
      <c r="C20" s="58">
        <v>4</v>
      </c>
      <c r="D20" s="58">
        <v>0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T20" s="16"/>
      <c r="U20" s="60"/>
      <c r="V20" s="60"/>
    </row>
    <row r="21" spans="1:24" ht="19.5" customHeight="1">
      <c r="A21" s="21" t="s">
        <v>37</v>
      </c>
      <c r="B21" s="58">
        <v>19</v>
      </c>
      <c r="C21" s="58">
        <v>1</v>
      </c>
      <c r="D21" s="58">
        <v>0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T21" s="16"/>
      <c r="U21" s="60"/>
      <c r="V21" s="60"/>
    </row>
    <row r="22" spans="1:24" ht="21.75" hidden="1" customHeight="1">
      <c r="A22" s="21" t="s">
        <v>96</v>
      </c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T22" s="16"/>
      <c r="U22" s="60"/>
      <c r="V22" s="60"/>
    </row>
    <row r="23" spans="1:24" ht="19.5" customHeight="1">
      <c r="A23" s="217" t="s">
        <v>169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T23" s="43"/>
    </row>
    <row r="24" spans="1:24" ht="19.5" customHeight="1">
      <c r="A24" s="50" t="s">
        <v>175</v>
      </c>
      <c r="B24" s="52">
        <v>20</v>
      </c>
      <c r="C24" s="52"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T24" s="43"/>
    </row>
    <row r="25" spans="1:24" ht="29.25" customHeight="1">
      <c r="A25" s="203" t="s">
        <v>109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T25" s="69"/>
      <c r="U25" s="60"/>
      <c r="V25" s="60"/>
      <c r="W25" s="16"/>
      <c r="X25" s="60"/>
    </row>
    <row r="26" spans="1:24" ht="26.2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T26" s="69"/>
      <c r="U26" s="60"/>
      <c r="V26" s="60"/>
      <c r="W26" s="60"/>
      <c r="X26" s="60"/>
    </row>
    <row r="27" spans="1:24" ht="20.2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T27" s="69"/>
      <c r="U27" s="60"/>
      <c r="V27" s="60"/>
      <c r="W27" s="60"/>
      <c r="X27" s="60"/>
    </row>
    <row r="28" spans="1:24">
      <c r="T28" s="69"/>
      <c r="U28" s="60"/>
      <c r="V28" s="60"/>
    </row>
    <row r="29" spans="1:24">
      <c r="T29" s="69"/>
      <c r="U29" s="60"/>
      <c r="V29" s="60"/>
    </row>
    <row r="30" spans="1:24">
      <c r="T30" s="69"/>
      <c r="U30" s="60"/>
      <c r="V30" s="60"/>
    </row>
    <row r="31" spans="1:24">
      <c r="T31" s="69"/>
      <c r="U31" s="60"/>
      <c r="V31" s="60"/>
    </row>
    <row r="32" spans="1:24">
      <c r="T32" s="69"/>
      <c r="U32" s="60"/>
      <c r="V32" s="60"/>
    </row>
    <row r="33" spans="10:25">
      <c r="T33" s="69"/>
      <c r="U33" s="60"/>
      <c r="V33" s="60"/>
    </row>
    <row r="34" spans="10:25">
      <c r="T34" s="69"/>
      <c r="U34" s="60"/>
      <c r="V34" s="60"/>
    </row>
    <row r="35" spans="10:25"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9"/>
      <c r="U35" s="60"/>
      <c r="V35" s="60"/>
      <c r="W35" s="60"/>
      <c r="X35" s="60"/>
      <c r="Y35" s="60"/>
    </row>
    <row r="36" spans="10:25"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9"/>
      <c r="U36" s="60"/>
      <c r="V36" s="60"/>
      <c r="W36" s="60"/>
      <c r="X36" s="60"/>
      <c r="Y36" s="60"/>
    </row>
    <row r="37" spans="10:25"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9"/>
      <c r="U37" s="60"/>
      <c r="V37" s="60"/>
      <c r="W37" s="60"/>
      <c r="X37" s="60"/>
      <c r="Y37" s="60"/>
    </row>
    <row r="38" spans="10:25"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9"/>
      <c r="U38" s="60"/>
      <c r="V38" s="60"/>
      <c r="W38" s="60"/>
      <c r="X38" s="60"/>
      <c r="Y38" s="60"/>
    </row>
    <row r="39" spans="10:25">
      <c r="J39" s="60"/>
      <c r="K39" s="60"/>
      <c r="L39" s="15"/>
      <c r="M39" s="60"/>
      <c r="N39" s="60"/>
      <c r="O39" s="60"/>
      <c r="P39" s="60"/>
      <c r="Q39" s="60"/>
      <c r="R39" s="60"/>
      <c r="S39" s="60"/>
      <c r="T39" s="69"/>
      <c r="U39" s="60"/>
      <c r="V39" s="60"/>
      <c r="W39" s="60"/>
      <c r="X39" s="60"/>
      <c r="Y39" s="60"/>
    </row>
    <row r="40" spans="10:25"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9"/>
      <c r="U40" s="60"/>
      <c r="V40" s="60"/>
      <c r="W40" s="60"/>
      <c r="X40" s="60"/>
      <c r="Y40" s="60"/>
    </row>
    <row r="41" spans="10:25"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9"/>
      <c r="U41" s="60"/>
      <c r="V41" s="60"/>
      <c r="W41" s="60"/>
      <c r="X41" s="60"/>
      <c r="Y41" s="60"/>
    </row>
    <row r="42" spans="10:25"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9"/>
      <c r="U42" s="60"/>
      <c r="V42" s="60"/>
      <c r="W42" s="60"/>
      <c r="X42" s="60"/>
      <c r="Y42" s="60"/>
    </row>
    <row r="43" spans="10:25"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6"/>
      <c r="U43" s="60"/>
      <c r="V43" s="60"/>
      <c r="W43" s="60"/>
      <c r="X43" s="60"/>
      <c r="Y43" s="60"/>
    </row>
    <row r="44" spans="10:25"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9"/>
      <c r="U44" s="60"/>
      <c r="V44" s="60"/>
      <c r="W44" s="60"/>
      <c r="X44" s="60"/>
      <c r="Y44" s="60"/>
    </row>
    <row r="45" spans="10:25"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9"/>
      <c r="U45" s="60"/>
      <c r="V45" s="60"/>
      <c r="W45" s="60"/>
      <c r="X45" s="60"/>
      <c r="Y45" s="60"/>
    </row>
    <row r="46" spans="10:25"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9"/>
      <c r="U46" s="60"/>
      <c r="V46" s="60"/>
      <c r="W46" s="60"/>
      <c r="X46" s="60"/>
      <c r="Y46" s="60"/>
    </row>
    <row r="47" spans="10:25"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9"/>
      <c r="U47" s="60"/>
      <c r="V47" s="60"/>
      <c r="W47" s="60"/>
      <c r="X47" s="60"/>
      <c r="Y47" s="60"/>
    </row>
    <row r="48" spans="10:25"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9"/>
      <c r="U48" s="60"/>
      <c r="V48" s="60"/>
      <c r="W48" s="60"/>
      <c r="X48" s="60"/>
      <c r="Y48" s="60"/>
    </row>
    <row r="49" spans="10:25"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9"/>
      <c r="U49" s="60"/>
      <c r="V49" s="60"/>
      <c r="W49" s="60"/>
      <c r="X49" s="60"/>
      <c r="Y49" s="60"/>
    </row>
    <row r="50" spans="10:25"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9"/>
      <c r="U50" s="60"/>
      <c r="V50" s="60"/>
      <c r="W50" s="60"/>
      <c r="X50" s="60"/>
      <c r="Y50" s="60"/>
    </row>
    <row r="51" spans="10:25"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9"/>
      <c r="U51" s="60"/>
      <c r="V51" s="60"/>
      <c r="W51" s="60"/>
      <c r="X51" s="60"/>
      <c r="Y51" s="60"/>
    </row>
    <row r="52" spans="10:25"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9"/>
      <c r="U52" s="60"/>
      <c r="V52" s="60"/>
      <c r="W52" s="60"/>
      <c r="X52" s="60"/>
      <c r="Y52" s="60"/>
    </row>
    <row r="53" spans="10:25"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9"/>
      <c r="U53" s="60"/>
      <c r="V53" s="60"/>
      <c r="W53" s="60"/>
      <c r="X53" s="60"/>
      <c r="Y53" s="60"/>
    </row>
    <row r="54" spans="10:25"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9"/>
      <c r="U54" s="60"/>
      <c r="V54" s="60"/>
      <c r="W54" s="60"/>
      <c r="X54" s="60"/>
      <c r="Y54" s="60"/>
    </row>
    <row r="55" spans="10:25"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9"/>
      <c r="U55" s="60"/>
      <c r="V55" s="60"/>
      <c r="W55" s="60"/>
      <c r="X55" s="60"/>
      <c r="Y55" s="60"/>
    </row>
    <row r="56" spans="10:25"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9"/>
      <c r="U56" s="60"/>
      <c r="V56" s="60"/>
      <c r="W56" s="60"/>
      <c r="X56" s="60"/>
      <c r="Y56" s="60"/>
    </row>
    <row r="57" spans="10:25"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9"/>
      <c r="U57" s="60"/>
      <c r="V57" s="60"/>
      <c r="W57" s="60"/>
      <c r="X57" s="60"/>
      <c r="Y57" s="60"/>
    </row>
  </sheetData>
  <mergeCells count="9">
    <mergeCell ref="A25:R25"/>
    <mergeCell ref="A1:R1"/>
    <mergeCell ref="B2:D2"/>
    <mergeCell ref="E2:G2"/>
    <mergeCell ref="H2:J2"/>
    <mergeCell ref="K2:M2"/>
    <mergeCell ref="N2:P2"/>
    <mergeCell ref="Q2:R2"/>
    <mergeCell ref="A23:R23"/>
  </mergeCells>
  <phoneticPr fontId="1" type="noConversion"/>
  <pageMargins left="0.39" right="0.4" top="0.57999999999999996" bottom="0.5799999999999999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3"/>
  <sheetViews>
    <sheetView topLeftCell="A4" workbookViewId="0">
      <selection activeCell="G20" sqref="G20"/>
    </sheetView>
  </sheetViews>
  <sheetFormatPr defaultRowHeight="13.5"/>
  <cols>
    <col min="1" max="18" width="7.375" style="43" customWidth="1"/>
    <col min="19" max="19" width="9" style="43"/>
    <col min="20" max="20" width="9" style="70"/>
    <col min="21" max="16384" width="9" style="43"/>
  </cols>
  <sheetData>
    <row r="1" spans="1:22" ht="20.25" customHeight="1">
      <c r="A1" s="214" t="s">
        <v>168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T1" s="69"/>
      <c r="U1" s="60"/>
      <c r="V1" s="60"/>
    </row>
    <row r="2" spans="1:22" ht="15.75" customHeight="1">
      <c r="A2" s="62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  <c r="T2" s="69"/>
      <c r="U2" s="60"/>
      <c r="V2" s="60"/>
    </row>
    <row r="3" spans="1:22" ht="15.75" customHeight="1">
      <c r="A3" s="62" t="s">
        <v>1</v>
      </c>
      <c r="B3" s="62" t="s">
        <v>3</v>
      </c>
      <c r="C3" s="62" t="s">
        <v>4</v>
      </c>
      <c r="D3" s="62" t="s">
        <v>5</v>
      </c>
      <c r="E3" s="62" t="s">
        <v>3</v>
      </c>
      <c r="F3" s="62" t="s">
        <v>4</v>
      </c>
      <c r="G3" s="62" t="s">
        <v>5</v>
      </c>
      <c r="H3" s="62" t="s">
        <v>3</v>
      </c>
      <c r="I3" s="62" t="s">
        <v>4</v>
      </c>
      <c r="J3" s="62" t="s">
        <v>5</v>
      </c>
      <c r="K3" s="62" t="s">
        <v>3</v>
      </c>
      <c r="L3" s="62" t="s">
        <v>4</v>
      </c>
      <c r="M3" s="62" t="s">
        <v>5</v>
      </c>
      <c r="N3" s="62" t="s">
        <v>3</v>
      </c>
      <c r="O3" s="62" t="s">
        <v>4</v>
      </c>
      <c r="P3" s="62" t="s">
        <v>5</v>
      </c>
      <c r="Q3" s="62" t="s">
        <v>20</v>
      </c>
      <c r="R3" s="62" t="s">
        <v>21</v>
      </c>
      <c r="T3" s="69"/>
      <c r="U3" s="60"/>
      <c r="V3" s="60"/>
    </row>
    <row r="4" spans="1:22" ht="15.75" customHeight="1">
      <c r="A4" s="62" t="s">
        <v>49</v>
      </c>
      <c r="B4" s="80">
        <v>136</v>
      </c>
      <c r="C4" s="80">
        <v>4</v>
      </c>
      <c r="D4" s="80">
        <v>0</v>
      </c>
      <c r="E4" s="80"/>
      <c r="F4" s="80"/>
      <c r="G4" s="62"/>
      <c r="H4" s="62"/>
      <c r="I4" s="62"/>
      <c r="J4" s="62"/>
      <c r="K4" s="62"/>
      <c r="L4" s="62"/>
      <c r="M4" s="62"/>
      <c r="N4" s="62"/>
      <c r="O4" s="62"/>
      <c r="P4" s="62"/>
      <c r="Q4" s="42"/>
      <c r="R4" s="42"/>
      <c r="T4" s="69"/>
      <c r="U4" s="60"/>
      <c r="V4" s="60"/>
    </row>
    <row r="5" spans="1:22" ht="15.75" customHeight="1">
      <c r="A5" s="62" t="s">
        <v>25</v>
      </c>
      <c r="B5" s="80">
        <v>137</v>
      </c>
      <c r="C5" s="80">
        <v>3</v>
      </c>
      <c r="D5" s="80">
        <v>0</v>
      </c>
      <c r="E5" s="80"/>
      <c r="F5" s="80"/>
      <c r="G5" s="62"/>
      <c r="H5" s="62"/>
      <c r="I5" s="62"/>
      <c r="J5" s="62"/>
      <c r="K5" s="62"/>
      <c r="L5" s="62"/>
      <c r="M5" s="62"/>
      <c r="N5" s="62"/>
      <c r="O5" s="62"/>
      <c r="P5" s="62"/>
      <c r="Q5" s="42"/>
      <c r="R5" s="42"/>
      <c r="T5" s="69"/>
      <c r="U5" s="60"/>
      <c r="V5" s="60"/>
    </row>
    <row r="6" spans="1:22" ht="15.75" customHeight="1">
      <c r="A6" s="62" t="s">
        <v>26</v>
      </c>
      <c r="B6" s="80">
        <v>137</v>
      </c>
      <c r="C6" s="80">
        <v>3</v>
      </c>
      <c r="D6" s="80">
        <v>0</v>
      </c>
      <c r="E6" s="80"/>
      <c r="F6" s="80"/>
      <c r="G6" s="62"/>
      <c r="H6" s="62"/>
      <c r="I6" s="62"/>
      <c r="J6" s="62"/>
      <c r="K6" s="62"/>
      <c r="L6" s="62"/>
      <c r="M6" s="62"/>
      <c r="N6" s="62"/>
      <c r="O6" s="62"/>
      <c r="P6" s="62"/>
      <c r="Q6" s="42"/>
      <c r="R6" s="42"/>
      <c r="T6" s="69"/>
      <c r="U6" s="60"/>
      <c r="V6" s="60"/>
    </row>
    <row r="7" spans="1:22" ht="15.75" customHeight="1">
      <c r="A7" s="62" t="s">
        <v>27</v>
      </c>
      <c r="B7" s="80">
        <v>139</v>
      </c>
      <c r="C7" s="80">
        <v>1</v>
      </c>
      <c r="D7" s="80">
        <v>0</v>
      </c>
      <c r="E7" s="80"/>
      <c r="F7" s="80"/>
      <c r="G7" s="62"/>
      <c r="H7" s="62"/>
      <c r="I7" s="62"/>
      <c r="J7" s="62"/>
      <c r="K7" s="62"/>
      <c r="L7" s="62"/>
      <c r="M7" s="62"/>
      <c r="N7" s="62"/>
      <c r="O7" s="62"/>
      <c r="P7" s="62"/>
      <c r="Q7" s="42"/>
      <c r="R7" s="42"/>
      <c r="T7" s="69"/>
      <c r="U7" s="60"/>
      <c r="V7" s="60"/>
    </row>
    <row r="8" spans="1:22" ht="15.75" customHeight="1">
      <c r="A8" s="62" t="s">
        <v>50</v>
      </c>
      <c r="B8" s="80">
        <v>138</v>
      </c>
      <c r="C8" s="80">
        <v>2</v>
      </c>
      <c r="D8" s="80">
        <v>0</v>
      </c>
      <c r="E8" s="80"/>
      <c r="F8" s="80"/>
      <c r="G8" s="62"/>
      <c r="H8" s="62"/>
      <c r="I8" s="62"/>
      <c r="J8" s="62"/>
      <c r="K8" s="62"/>
      <c r="L8" s="62"/>
      <c r="M8" s="62"/>
      <c r="N8" s="62"/>
      <c r="O8" s="62"/>
      <c r="P8" s="62"/>
      <c r="Q8" s="42"/>
      <c r="R8" s="42"/>
      <c r="T8" s="69"/>
      <c r="U8" s="60"/>
      <c r="V8" s="60"/>
    </row>
    <row r="9" spans="1:22" ht="15.75" customHeight="1">
      <c r="A9" s="62" t="s">
        <v>51</v>
      </c>
      <c r="B9" s="80">
        <v>139</v>
      </c>
      <c r="C9" s="80">
        <v>1</v>
      </c>
      <c r="D9" s="80">
        <v>0</v>
      </c>
      <c r="E9" s="80"/>
      <c r="F9" s="80"/>
      <c r="G9" s="62"/>
      <c r="H9" s="62"/>
      <c r="I9" s="62"/>
      <c r="J9" s="62"/>
      <c r="K9" s="62"/>
      <c r="L9" s="62"/>
      <c r="M9" s="62"/>
      <c r="N9" s="62"/>
      <c r="O9" s="62"/>
      <c r="P9" s="62"/>
      <c r="Q9" s="42"/>
      <c r="R9" s="42"/>
      <c r="T9" s="69"/>
      <c r="U9" s="60"/>
      <c r="V9" s="60"/>
    </row>
    <row r="10" spans="1:22" ht="15.75" customHeight="1">
      <c r="A10" s="62" t="s">
        <v>104</v>
      </c>
      <c r="B10" s="80">
        <v>139</v>
      </c>
      <c r="C10" s="80">
        <v>1</v>
      </c>
      <c r="D10" s="80">
        <v>0</v>
      </c>
      <c r="E10" s="80"/>
      <c r="F10" s="80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42"/>
      <c r="R10" s="42"/>
      <c r="T10" s="69"/>
      <c r="U10" s="60"/>
      <c r="V10" s="60"/>
    </row>
    <row r="11" spans="1:22" ht="24" customHeight="1">
      <c r="A11" s="62" t="s">
        <v>105</v>
      </c>
      <c r="B11" s="80">
        <v>138</v>
      </c>
      <c r="C11" s="80">
        <v>2</v>
      </c>
      <c r="D11" s="80">
        <v>0</v>
      </c>
      <c r="E11" s="80"/>
      <c r="F11" s="80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42"/>
      <c r="R11" s="42"/>
      <c r="T11" s="69"/>
      <c r="U11" s="60"/>
      <c r="V11" s="60"/>
    </row>
    <row r="12" spans="1:22" ht="24" customHeight="1">
      <c r="A12" s="21" t="s">
        <v>106</v>
      </c>
      <c r="B12" s="80">
        <v>139</v>
      </c>
      <c r="C12" s="80">
        <v>1</v>
      </c>
      <c r="D12" s="82">
        <v>0</v>
      </c>
      <c r="E12" s="80"/>
      <c r="F12" s="8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T12" s="69"/>
      <c r="U12" s="60"/>
      <c r="V12" s="60"/>
    </row>
    <row r="13" spans="1:22" ht="15.75" customHeight="1">
      <c r="A13" s="21" t="s">
        <v>30</v>
      </c>
      <c r="B13" s="80">
        <v>138</v>
      </c>
      <c r="C13" s="80">
        <v>2</v>
      </c>
      <c r="D13" s="82">
        <v>0</v>
      </c>
      <c r="E13" s="80"/>
      <c r="F13" s="8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T13" s="69"/>
      <c r="U13" s="60"/>
      <c r="V13" s="60"/>
    </row>
    <row r="14" spans="1:22" ht="15.75" customHeight="1">
      <c r="A14" s="21" t="s">
        <v>29</v>
      </c>
      <c r="B14" s="80">
        <v>138</v>
      </c>
      <c r="C14" s="80">
        <v>2</v>
      </c>
      <c r="D14" s="82">
        <v>0</v>
      </c>
      <c r="E14" s="80"/>
      <c r="F14" s="8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T14" s="69"/>
      <c r="U14" s="60"/>
      <c r="V14" s="60"/>
    </row>
    <row r="15" spans="1:22" ht="15.75" customHeight="1">
      <c r="A15" s="21" t="s">
        <v>58</v>
      </c>
      <c r="B15" s="80">
        <v>138</v>
      </c>
      <c r="C15" s="80">
        <v>2</v>
      </c>
      <c r="D15" s="82">
        <v>0</v>
      </c>
      <c r="E15" s="80"/>
      <c r="F15" s="8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T15" s="69"/>
      <c r="U15" s="60"/>
      <c r="V15" s="60"/>
    </row>
    <row r="16" spans="1:22" ht="15.75" customHeight="1">
      <c r="A16" s="21" t="s">
        <v>57</v>
      </c>
      <c r="B16" s="80">
        <v>138</v>
      </c>
      <c r="C16" s="80">
        <v>2</v>
      </c>
      <c r="D16" s="82">
        <v>0</v>
      </c>
      <c r="E16" s="80"/>
      <c r="F16" s="82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T16" s="69"/>
      <c r="U16" s="60"/>
      <c r="V16" s="60"/>
    </row>
    <row r="17" spans="1:24" ht="15.75" customHeight="1">
      <c r="A17" s="21" t="s">
        <v>164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69"/>
      <c r="U17" s="60"/>
      <c r="V17" s="60"/>
    </row>
    <row r="18" spans="1:24" ht="15.75" customHeight="1">
      <c r="A18" s="21" t="s">
        <v>32</v>
      </c>
      <c r="B18" s="80">
        <v>140</v>
      </c>
      <c r="C18" s="80">
        <v>0</v>
      </c>
      <c r="D18" s="82">
        <v>0</v>
      </c>
      <c r="E18" s="80"/>
      <c r="F18" s="82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69"/>
      <c r="U18" s="60"/>
      <c r="V18" s="60"/>
    </row>
    <row r="19" spans="1:24" ht="15.75" customHeight="1">
      <c r="A19" s="21" t="s">
        <v>227</v>
      </c>
      <c r="B19" s="80">
        <v>140</v>
      </c>
      <c r="C19" s="80">
        <v>0</v>
      </c>
      <c r="D19" s="81">
        <v>0</v>
      </c>
      <c r="E19" s="80"/>
      <c r="F19" s="81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69"/>
      <c r="U19" s="60"/>
      <c r="V19" s="60"/>
    </row>
    <row r="20" spans="1:24" ht="15.75" customHeight="1">
      <c r="A20" s="21" t="s">
        <v>228</v>
      </c>
      <c r="B20" s="80">
        <v>140</v>
      </c>
      <c r="C20" s="80">
        <v>0</v>
      </c>
      <c r="D20" s="81">
        <v>0</v>
      </c>
      <c r="E20" s="80"/>
      <c r="F20" s="81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T20" s="69"/>
      <c r="U20" s="60"/>
      <c r="V20" s="60"/>
    </row>
    <row r="21" spans="1:24" ht="15.75" customHeight="1">
      <c r="A21" s="21" t="s">
        <v>124</v>
      </c>
      <c r="B21" s="81">
        <v>136</v>
      </c>
      <c r="C21" s="80">
        <v>4</v>
      </c>
      <c r="D21" s="83">
        <v>0</v>
      </c>
      <c r="E21" s="80"/>
      <c r="F21" s="8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T21" s="69"/>
      <c r="U21" s="60"/>
      <c r="V21" s="60"/>
    </row>
    <row r="22" spans="1:24" ht="15.75" customHeight="1">
      <c r="A22" s="21" t="s">
        <v>86</v>
      </c>
      <c r="B22" s="81">
        <v>138</v>
      </c>
      <c r="C22" s="80">
        <v>2</v>
      </c>
      <c r="D22" s="83">
        <v>0</v>
      </c>
      <c r="E22" s="80"/>
      <c r="F22" s="8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T22" s="69"/>
      <c r="U22" s="60"/>
      <c r="V22" s="60"/>
    </row>
    <row r="23" spans="1:24" ht="17.25" customHeight="1">
      <c r="A23" s="21" t="s">
        <v>103</v>
      </c>
      <c r="B23" s="81">
        <v>138</v>
      </c>
      <c r="C23" s="80">
        <v>2</v>
      </c>
      <c r="D23" s="83">
        <v>0</v>
      </c>
      <c r="E23" s="80"/>
      <c r="F23" s="8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T23" s="16"/>
      <c r="U23" s="60"/>
      <c r="V23" s="60"/>
    </row>
    <row r="24" spans="1:24" ht="17.25" customHeight="1">
      <c r="A24" s="21" t="s">
        <v>88</v>
      </c>
      <c r="B24" s="81">
        <v>137</v>
      </c>
      <c r="C24" s="80">
        <v>3</v>
      </c>
      <c r="D24" s="83">
        <v>5</v>
      </c>
      <c r="E24" s="80"/>
      <c r="F24" s="83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T24" s="16"/>
      <c r="U24" s="60"/>
      <c r="V24" s="71"/>
    </row>
    <row r="25" spans="1:24" ht="17.25" customHeight="1">
      <c r="A25" s="21" t="s">
        <v>89</v>
      </c>
      <c r="B25" s="81">
        <v>138</v>
      </c>
      <c r="C25" s="80">
        <v>2</v>
      </c>
      <c r="D25" s="83">
        <v>0</v>
      </c>
      <c r="E25" s="80"/>
      <c r="F25" s="83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T25" s="16"/>
      <c r="U25" s="60"/>
      <c r="V25" s="60"/>
    </row>
    <row r="26" spans="1:24" ht="17.25" customHeight="1">
      <c r="A26" s="21" t="s">
        <v>90</v>
      </c>
      <c r="B26" s="81">
        <v>138</v>
      </c>
      <c r="C26" s="80">
        <v>2</v>
      </c>
      <c r="D26" s="83">
        <v>0</v>
      </c>
      <c r="E26" s="80"/>
      <c r="F26" s="83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T26" s="16"/>
      <c r="U26" s="60"/>
      <c r="V26" s="60"/>
      <c r="W26" s="60"/>
      <c r="X26" s="60"/>
    </row>
    <row r="27" spans="1:24" ht="17.25" customHeight="1">
      <c r="A27" s="217" t="s">
        <v>169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T27" s="43"/>
    </row>
    <row r="28" spans="1:24" ht="17.25" customHeight="1">
      <c r="A28" s="50" t="s">
        <v>176</v>
      </c>
      <c r="B28" s="80">
        <v>138</v>
      </c>
      <c r="C28" s="80">
        <v>2</v>
      </c>
      <c r="D28" s="80">
        <v>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T28" s="43"/>
    </row>
    <row r="29" spans="1:24" ht="17.25" customHeight="1">
      <c r="A29" s="50" t="s">
        <v>177</v>
      </c>
      <c r="B29" s="80">
        <v>138</v>
      </c>
      <c r="C29" s="80">
        <v>2</v>
      </c>
      <c r="D29" s="80">
        <v>0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T29" s="43"/>
    </row>
    <row r="30" spans="1:24" ht="17.25" customHeight="1">
      <c r="A30" s="50" t="s">
        <v>178</v>
      </c>
      <c r="B30" s="82">
        <v>138</v>
      </c>
      <c r="C30" s="82">
        <v>2</v>
      </c>
      <c r="D30" s="82">
        <v>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T30" s="43"/>
    </row>
    <row r="31" spans="1:24" ht="28.5" customHeight="1">
      <c r="A31" s="203" t="s">
        <v>109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T31" s="69"/>
      <c r="U31" s="60"/>
      <c r="V31" s="60"/>
      <c r="W31" s="16"/>
      <c r="X31" s="60"/>
    </row>
    <row r="32" spans="1:24" ht="26.2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T32" s="69"/>
      <c r="U32" s="60"/>
      <c r="V32" s="60"/>
      <c r="W32" s="60"/>
      <c r="X32" s="60"/>
    </row>
    <row r="33" spans="1:25" ht="20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T33" s="69"/>
      <c r="U33" s="60"/>
      <c r="V33" s="60"/>
      <c r="W33" s="60"/>
      <c r="X33" s="60"/>
    </row>
    <row r="34" spans="1:25">
      <c r="T34" s="69"/>
      <c r="U34" s="60"/>
      <c r="V34" s="60"/>
    </row>
    <row r="35" spans="1:25">
      <c r="T35" s="69"/>
      <c r="U35" s="60"/>
      <c r="V35" s="60"/>
    </row>
    <row r="36" spans="1:25">
      <c r="T36" s="69"/>
      <c r="U36" s="60"/>
      <c r="V36" s="60"/>
    </row>
    <row r="37" spans="1:25">
      <c r="T37" s="69"/>
      <c r="U37" s="60"/>
      <c r="V37" s="60"/>
    </row>
    <row r="38" spans="1:25">
      <c r="T38" s="69"/>
      <c r="U38" s="60"/>
      <c r="V38" s="60"/>
    </row>
    <row r="39" spans="1:25">
      <c r="T39" s="69"/>
      <c r="U39" s="60"/>
      <c r="V39" s="60"/>
    </row>
    <row r="40" spans="1:25">
      <c r="T40" s="69"/>
      <c r="U40" s="60"/>
      <c r="V40" s="60"/>
    </row>
    <row r="41" spans="1:25"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9"/>
      <c r="U41" s="60"/>
      <c r="V41" s="60"/>
      <c r="W41" s="60"/>
      <c r="X41" s="60"/>
      <c r="Y41" s="60"/>
    </row>
    <row r="42" spans="1:25"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9"/>
      <c r="U42" s="60"/>
      <c r="V42" s="60"/>
      <c r="W42" s="60"/>
      <c r="X42" s="60"/>
      <c r="Y42" s="60"/>
    </row>
    <row r="43" spans="1:25"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9"/>
      <c r="U43" s="60"/>
      <c r="V43" s="60"/>
      <c r="W43" s="60"/>
      <c r="X43" s="60"/>
      <c r="Y43" s="60"/>
    </row>
    <row r="44" spans="1:25"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9"/>
      <c r="U44" s="60"/>
      <c r="V44" s="60"/>
      <c r="W44" s="60"/>
      <c r="X44" s="60"/>
      <c r="Y44" s="60"/>
    </row>
    <row r="45" spans="1:25">
      <c r="J45" s="60"/>
      <c r="K45" s="60"/>
      <c r="L45" s="15"/>
      <c r="M45" s="60"/>
      <c r="N45" s="60"/>
      <c r="O45" s="60"/>
      <c r="P45" s="60"/>
      <c r="Q45" s="60"/>
      <c r="R45" s="60"/>
      <c r="S45" s="60"/>
      <c r="T45" s="69"/>
      <c r="U45" s="60"/>
      <c r="V45" s="60"/>
      <c r="W45" s="60"/>
      <c r="X45" s="60"/>
      <c r="Y45" s="60"/>
    </row>
    <row r="46" spans="1:25"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9"/>
      <c r="U46" s="60"/>
      <c r="V46" s="60"/>
      <c r="W46" s="60"/>
      <c r="X46" s="60"/>
      <c r="Y46" s="60"/>
    </row>
    <row r="47" spans="1:25"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9"/>
      <c r="U47" s="60"/>
      <c r="V47" s="60"/>
      <c r="W47" s="60"/>
      <c r="X47" s="60"/>
      <c r="Y47" s="60"/>
    </row>
    <row r="48" spans="1:25"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9"/>
      <c r="U48" s="60"/>
      <c r="V48" s="60"/>
      <c r="W48" s="60"/>
      <c r="X48" s="60"/>
      <c r="Y48" s="60"/>
    </row>
    <row r="49" spans="10:25"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6"/>
      <c r="U49" s="60"/>
      <c r="V49" s="60"/>
      <c r="W49" s="60"/>
      <c r="X49" s="60"/>
      <c r="Y49" s="60"/>
    </row>
    <row r="50" spans="10:25"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9"/>
      <c r="U50" s="60"/>
      <c r="V50" s="60"/>
      <c r="W50" s="60"/>
      <c r="X50" s="60"/>
      <c r="Y50" s="60"/>
    </row>
    <row r="51" spans="10:25"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9"/>
      <c r="U51" s="60"/>
      <c r="V51" s="60"/>
      <c r="W51" s="60"/>
      <c r="X51" s="60"/>
      <c r="Y51" s="60"/>
    </row>
    <row r="52" spans="10:25"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9"/>
      <c r="U52" s="60"/>
      <c r="V52" s="60"/>
      <c r="W52" s="60"/>
      <c r="X52" s="60"/>
      <c r="Y52" s="60"/>
    </row>
    <row r="53" spans="10:25"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9"/>
      <c r="U53" s="60"/>
      <c r="V53" s="60"/>
      <c r="W53" s="60"/>
      <c r="X53" s="60"/>
      <c r="Y53" s="60"/>
    </row>
    <row r="54" spans="10:25"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9"/>
      <c r="U54" s="60"/>
      <c r="V54" s="60"/>
      <c r="W54" s="60"/>
      <c r="X54" s="60"/>
      <c r="Y54" s="60"/>
    </row>
    <row r="55" spans="10:25"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9"/>
      <c r="U55" s="60"/>
      <c r="V55" s="60"/>
      <c r="W55" s="60"/>
      <c r="X55" s="60"/>
      <c r="Y55" s="60"/>
    </row>
    <row r="56" spans="10:25"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9"/>
      <c r="U56" s="60"/>
      <c r="V56" s="60"/>
      <c r="W56" s="60"/>
      <c r="X56" s="60"/>
      <c r="Y56" s="60"/>
    </row>
    <row r="57" spans="10:25"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9"/>
      <c r="U57" s="60"/>
      <c r="V57" s="60"/>
      <c r="W57" s="60"/>
      <c r="X57" s="60"/>
      <c r="Y57" s="60"/>
    </row>
    <row r="58" spans="10:25"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9"/>
      <c r="U58" s="60"/>
      <c r="V58" s="60"/>
      <c r="W58" s="60"/>
      <c r="X58" s="60"/>
      <c r="Y58" s="60"/>
    </row>
    <row r="59" spans="10:25"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9"/>
      <c r="U59" s="60"/>
      <c r="V59" s="60"/>
      <c r="W59" s="60"/>
      <c r="X59" s="60"/>
      <c r="Y59" s="60"/>
    </row>
    <row r="60" spans="10:25"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9"/>
      <c r="U60" s="60"/>
      <c r="V60" s="60"/>
      <c r="W60" s="60"/>
      <c r="X60" s="60"/>
      <c r="Y60" s="60"/>
    </row>
    <row r="61" spans="10:25"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9"/>
      <c r="U61" s="60"/>
      <c r="V61" s="60"/>
      <c r="W61" s="60"/>
      <c r="X61" s="60"/>
      <c r="Y61" s="60"/>
    </row>
    <row r="62" spans="10:25"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9"/>
      <c r="U62" s="60"/>
      <c r="V62" s="60"/>
      <c r="W62" s="60"/>
      <c r="X62" s="60"/>
      <c r="Y62" s="60"/>
    </row>
    <row r="63" spans="10:25"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9"/>
      <c r="U63" s="60"/>
      <c r="V63" s="60"/>
      <c r="W63" s="60"/>
      <c r="X63" s="60"/>
      <c r="Y63" s="60"/>
    </row>
  </sheetData>
  <mergeCells count="9">
    <mergeCell ref="A31:R31"/>
    <mergeCell ref="A1:R1"/>
    <mergeCell ref="B2:D2"/>
    <mergeCell ref="E2:G2"/>
    <mergeCell ref="H2:J2"/>
    <mergeCell ref="K2:M2"/>
    <mergeCell ref="N2:P2"/>
    <mergeCell ref="Q2:R2"/>
    <mergeCell ref="A27:R27"/>
  </mergeCells>
  <phoneticPr fontId="1" type="noConversion"/>
  <pageMargins left="0.70866141732283472" right="0.70866141732283472" top="0.31" bottom="0.32" header="0.31496062992125984" footer="0.31496062992125984"/>
  <pageSetup paperSize="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selection activeCell="A4" sqref="A4:C19"/>
    </sheetView>
  </sheetViews>
  <sheetFormatPr defaultRowHeight="13.5"/>
  <cols>
    <col min="2" max="16" width="7.25" customWidth="1"/>
    <col min="17" max="17" width="10.125" customWidth="1"/>
    <col min="18" max="18" width="10" customWidth="1"/>
  </cols>
  <sheetData>
    <row r="1" spans="1:18" ht="30" customHeight="1">
      <c r="A1" s="227" t="s">
        <v>162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 ht="20.25" customHeight="1">
      <c r="A2" s="23" t="s">
        <v>0</v>
      </c>
      <c r="B2" s="197" t="s">
        <v>2</v>
      </c>
      <c r="C2" s="197"/>
      <c r="D2" s="197"/>
      <c r="E2" s="197" t="s">
        <v>6</v>
      </c>
      <c r="F2" s="197"/>
      <c r="G2" s="197"/>
      <c r="H2" s="197" t="s">
        <v>7</v>
      </c>
      <c r="I2" s="197"/>
      <c r="J2" s="197"/>
      <c r="K2" s="197" t="s">
        <v>8</v>
      </c>
      <c r="L2" s="197"/>
      <c r="M2" s="197"/>
      <c r="N2" s="197" t="s">
        <v>9</v>
      </c>
      <c r="O2" s="197"/>
      <c r="P2" s="197"/>
      <c r="Q2" s="197" t="s">
        <v>22</v>
      </c>
      <c r="R2" s="197"/>
    </row>
    <row r="3" spans="1:18" ht="18.75" customHeight="1">
      <c r="A3" s="23" t="s">
        <v>1</v>
      </c>
      <c r="B3" s="23" t="s">
        <v>3</v>
      </c>
      <c r="C3" s="23" t="s">
        <v>4</v>
      </c>
      <c r="D3" s="23" t="s">
        <v>5</v>
      </c>
      <c r="E3" s="23" t="s">
        <v>3</v>
      </c>
      <c r="F3" s="23" t="s">
        <v>4</v>
      </c>
      <c r="G3" s="23" t="s">
        <v>5</v>
      </c>
      <c r="H3" s="23" t="s">
        <v>3</v>
      </c>
      <c r="I3" s="23" t="s">
        <v>4</v>
      </c>
      <c r="J3" s="23" t="s">
        <v>5</v>
      </c>
      <c r="K3" s="23" t="s">
        <v>3</v>
      </c>
      <c r="L3" s="23" t="s">
        <v>4</v>
      </c>
      <c r="M3" s="23" t="s">
        <v>5</v>
      </c>
      <c r="N3" s="23" t="s">
        <v>3</v>
      </c>
      <c r="O3" s="23" t="s">
        <v>4</v>
      </c>
      <c r="P3" s="23" t="s">
        <v>5</v>
      </c>
      <c r="Q3" s="2" t="s">
        <v>20</v>
      </c>
      <c r="R3" s="2" t="s">
        <v>21</v>
      </c>
    </row>
    <row r="4" spans="1:18" s="43" customFormat="1" ht="21.75" customHeight="1">
      <c r="A4" s="2" t="s">
        <v>49</v>
      </c>
      <c r="B4" s="2">
        <v>80</v>
      </c>
      <c r="C4" s="2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2"/>
      <c r="R4" s="42"/>
    </row>
    <row r="5" spans="1:18" s="43" customFormat="1" ht="21.75" customHeight="1">
      <c r="A5" s="2" t="s">
        <v>25</v>
      </c>
      <c r="B5" s="77">
        <v>80</v>
      </c>
      <c r="C5" s="77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</row>
    <row r="6" spans="1:18" s="43" customFormat="1" ht="21.75" customHeight="1">
      <c r="A6" s="2" t="s">
        <v>26</v>
      </c>
      <c r="B6" s="77">
        <v>80</v>
      </c>
      <c r="C6" s="77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2"/>
      <c r="R6" s="42"/>
    </row>
    <row r="7" spans="1:18" s="43" customFormat="1" ht="21.75" customHeight="1">
      <c r="A7" s="2" t="s">
        <v>27</v>
      </c>
      <c r="B7" s="77">
        <v>80</v>
      </c>
      <c r="C7" s="77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2"/>
      <c r="R7" s="42"/>
    </row>
    <row r="8" spans="1:18" s="43" customFormat="1" ht="21.75" customHeight="1">
      <c r="A8" s="2" t="s">
        <v>50</v>
      </c>
      <c r="B8" s="77">
        <v>80</v>
      </c>
      <c r="C8" s="77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2"/>
      <c r="R8" s="42"/>
    </row>
    <row r="9" spans="1:18" s="43" customFormat="1" ht="21.75" customHeight="1">
      <c r="A9" s="2" t="s">
        <v>51</v>
      </c>
      <c r="B9" s="77">
        <v>80</v>
      </c>
      <c r="C9" s="77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2"/>
      <c r="R9" s="42"/>
    </row>
    <row r="10" spans="1:18" s="43" customFormat="1" ht="21.75" customHeight="1">
      <c r="A10" s="2" t="s">
        <v>104</v>
      </c>
      <c r="B10" s="77">
        <v>80</v>
      </c>
      <c r="C10" s="77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2"/>
      <c r="R10" s="42"/>
    </row>
    <row r="11" spans="1:18" s="43" customFormat="1" ht="21.75" customHeight="1">
      <c r="A11" s="2" t="s">
        <v>105</v>
      </c>
      <c r="B11" s="77">
        <v>80</v>
      </c>
      <c r="C11" s="77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2"/>
      <c r="R11" s="42"/>
    </row>
    <row r="12" spans="1:18" s="43" customFormat="1" ht="21.75" customHeight="1">
      <c r="A12" s="21" t="s">
        <v>59</v>
      </c>
      <c r="B12" s="77">
        <v>80</v>
      </c>
      <c r="C12" s="77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43" customFormat="1" ht="21.75" customHeight="1">
      <c r="A13" s="21" t="s">
        <v>30</v>
      </c>
      <c r="B13" s="77">
        <v>80</v>
      </c>
      <c r="C13" s="77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s="43" customFormat="1" ht="21.75" customHeight="1">
      <c r="A14" s="21" t="s">
        <v>58</v>
      </c>
      <c r="B14" s="77">
        <v>80</v>
      </c>
      <c r="C14" s="77"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s="43" customFormat="1" ht="21.75" customHeight="1">
      <c r="A15" s="21" t="s">
        <v>133</v>
      </c>
      <c r="B15" s="77">
        <v>80</v>
      </c>
      <c r="C15" s="77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s="43" customFormat="1" ht="21.75" customHeight="1">
      <c r="A16" s="21" t="s">
        <v>57</v>
      </c>
      <c r="B16" s="77">
        <v>80</v>
      </c>
      <c r="C16" s="77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22" s="43" customFormat="1" ht="21.75" hidden="1" customHeight="1">
      <c r="A17" s="21" t="s">
        <v>32</v>
      </c>
      <c r="B17" s="77">
        <v>80</v>
      </c>
      <c r="C17" s="77"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22" s="43" customFormat="1" ht="21.75" customHeight="1">
      <c r="A18" s="21" t="s">
        <v>56</v>
      </c>
      <c r="B18" s="77">
        <v>80</v>
      </c>
      <c r="C18" s="77"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2" s="43" customFormat="1" ht="21.75" customHeight="1">
      <c r="A19" s="21" t="s">
        <v>125</v>
      </c>
      <c r="B19" s="77">
        <v>80</v>
      </c>
      <c r="C19" s="77">
        <v>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2" s="43" customFormat="1" ht="21.75" hidden="1" customHeight="1">
      <c r="A20" s="21" t="s">
        <v>126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2" ht="19.5" customHeight="1">
      <c r="A21" s="228" t="s">
        <v>169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T21" s="16"/>
      <c r="U21" s="4"/>
      <c r="V21" s="4"/>
    </row>
    <row r="22" spans="1:22" ht="19.5" customHeight="1">
      <c r="A22" s="13" t="s">
        <v>179</v>
      </c>
      <c r="B22" s="13">
        <v>80</v>
      </c>
      <c r="C22" s="74"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T22" s="16"/>
      <c r="U22" s="4"/>
      <c r="V22" s="4"/>
    </row>
    <row r="23" spans="1:22" s="43" customFormat="1" ht="36" customHeight="1">
      <c r="A23" s="211" t="s">
        <v>109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</sheetData>
  <mergeCells count="9">
    <mergeCell ref="A23:R23"/>
    <mergeCell ref="A1:R1"/>
    <mergeCell ref="B2:D2"/>
    <mergeCell ref="E2:G2"/>
    <mergeCell ref="H2:J2"/>
    <mergeCell ref="K2:M2"/>
    <mergeCell ref="N2:P2"/>
    <mergeCell ref="Q2:R2"/>
    <mergeCell ref="A21:R21"/>
  </mergeCells>
  <phoneticPr fontId="1" type="noConversion"/>
  <pageMargins left="0.42" right="0.42" top="0.53" bottom="0.75" header="0.3" footer="0.3"/>
  <pageSetup paperSize="9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5"/>
  <sheetViews>
    <sheetView workbookViewId="0">
      <selection activeCell="A4" sqref="A4:D22"/>
    </sheetView>
  </sheetViews>
  <sheetFormatPr defaultRowHeight="13.5"/>
  <cols>
    <col min="1" max="18" width="7.25" style="43" customWidth="1"/>
    <col min="19" max="19" width="9" style="43"/>
    <col min="20" max="20" width="9" style="70"/>
    <col min="21" max="16384" width="9" style="43"/>
  </cols>
  <sheetData>
    <row r="1" spans="1:22" ht="34.5" customHeight="1">
      <c r="A1" s="214" t="s">
        <v>162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T1" s="69"/>
      <c r="U1" s="60"/>
      <c r="V1" s="60"/>
    </row>
    <row r="2" spans="1:22" ht="20.25" customHeight="1">
      <c r="A2" s="62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  <c r="T2" s="69"/>
      <c r="U2" s="60"/>
      <c r="V2" s="60"/>
    </row>
    <row r="3" spans="1:22" ht="20.25" customHeight="1">
      <c r="A3" s="62" t="s">
        <v>1</v>
      </c>
      <c r="B3" s="62" t="s">
        <v>3</v>
      </c>
      <c r="C3" s="62" t="s">
        <v>4</v>
      </c>
      <c r="D3" s="62" t="s">
        <v>5</v>
      </c>
      <c r="E3" s="62" t="s">
        <v>3</v>
      </c>
      <c r="F3" s="62" t="s">
        <v>4</v>
      </c>
      <c r="G3" s="62" t="s">
        <v>5</v>
      </c>
      <c r="H3" s="62" t="s">
        <v>3</v>
      </c>
      <c r="I3" s="62" t="s">
        <v>4</v>
      </c>
      <c r="J3" s="62" t="s">
        <v>5</v>
      </c>
      <c r="K3" s="62" t="s">
        <v>3</v>
      </c>
      <c r="L3" s="62" t="s">
        <v>4</v>
      </c>
      <c r="M3" s="62" t="s">
        <v>5</v>
      </c>
      <c r="N3" s="62" t="s">
        <v>3</v>
      </c>
      <c r="O3" s="62" t="s">
        <v>4</v>
      </c>
      <c r="P3" s="62" t="s">
        <v>5</v>
      </c>
      <c r="Q3" s="62" t="s">
        <v>20</v>
      </c>
      <c r="R3" s="62" t="s">
        <v>21</v>
      </c>
      <c r="T3" s="69"/>
      <c r="U3" s="60"/>
      <c r="V3" s="60"/>
    </row>
    <row r="4" spans="1:22" ht="20.25" customHeight="1">
      <c r="A4" s="62" t="s">
        <v>49</v>
      </c>
      <c r="B4" s="62">
        <v>13</v>
      </c>
      <c r="C4" s="62">
        <v>31</v>
      </c>
      <c r="D4" s="62">
        <v>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42"/>
      <c r="R4" s="42"/>
      <c r="T4" s="69"/>
      <c r="U4" s="60"/>
      <c r="V4" s="60"/>
    </row>
    <row r="5" spans="1:22" ht="20.25" customHeight="1">
      <c r="A5" s="62" t="s">
        <v>25</v>
      </c>
      <c r="B5" s="62">
        <v>11</v>
      </c>
      <c r="C5" s="62">
        <v>38</v>
      </c>
      <c r="D5" s="62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42"/>
      <c r="R5" s="42"/>
      <c r="T5" s="69"/>
      <c r="U5" s="60"/>
      <c r="V5" s="60"/>
    </row>
    <row r="6" spans="1:22" ht="20.25" customHeight="1">
      <c r="A6" s="62" t="s">
        <v>26</v>
      </c>
      <c r="B6" s="62">
        <v>15</v>
      </c>
      <c r="C6" s="62">
        <v>35</v>
      </c>
      <c r="D6" s="62"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42"/>
      <c r="R6" s="42"/>
      <c r="T6" s="69"/>
      <c r="U6" s="60"/>
      <c r="V6" s="60"/>
    </row>
    <row r="7" spans="1:22" ht="20.25" customHeight="1">
      <c r="A7" s="62" t="s">
        <v>27</v>
      </c>
      <c r="B7" s="62">
        <v>17</v>
      </c>
      <c r="C7" s="62">
        <v>33</v>
      </c>
      <c r="D7" s="62">
        <v>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42"/>
      <c r="R7" s="42"/>
      <c r="T7" s="69"/>
      <c r="U7" s="60"/>
      <c r="V7" s="60"/>
    </row>
    <row r="8" spans="1:22" ht="20.25" customHeight="1">
      <c r="A8" s="62" t="s">
        <v>50</v>
      </c>
      <c r="B8" s="62">
        <v>25</v>
      </c>
      <c r="C8" s="62">
        <v>25</v>
      </c>
      <c r="D8" s="62">
        <v>0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42"/>
      <c r="R8" s="42"/>
      <c r="T8" s="69"/>
      <c r="U8" s="60"/>
      <c r="V8" s="60"/>
    </row>
    <row r="9" spans="1:22" ht="20.25" customHeight="1">
      <c r="A9" s="62" t="s">
        <v>51</v>
      </c>
      <c r="B9" s="62">
        <v>21</v>
      </c>
      <c r="C9" s="62">
        <v>29</v>
      </c>
      <c r="D9" s="62">
        <v>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42"/>
      <c r="R9" s="42"/>
      <c r="T9" s="69"/>
      <c r="U9" s="60"/>
      <c r="V9" s="60"/>
    </row>
    <row r="10" spans="1:22" ht="20.25" customHeight="1">
      <c r="A10" s="62" t="s">
        <v>104</v>
      </c>
      <c r="B10" s="62">
        <v>19</v>
      </c>
      <c r="C10" s="62">
        <v>31</v>
      </c>
      <c r="D10" s="62">
        <v>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42"/>
      <c r="R10" s="42"/>
      <c r="T10" s="69"/>
      <c r="U10" s="60"/>
      <c r="V10" s="60"/>
    </row>
    <row r="11" spans="1:22" ht="20.25" customHeight="1">
      <c r="A11" s="62" t="s">
        <v>105</v>
      </c>
      <c r="B11" s="62">
        <v>22</v>
      </c>
      <c r="C11" s="62">
        <v>28</v>
      </c>
      <c r="D11" s="62">
        <v>0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42"/>
      <c r="R11" s="42"/>
      <c r="T11" s="69"/>
      <c r="U11" s="60"/>
      <c r="V11" s="60"/>
    </row>
    <row r="12" spans="1:22" ht="20.25" customHeight="1">
      <c r="A12" s="21" t="s">
        <v>30</v>
      </c>
      <c r="B12" s="21">
        <v>19</v>
      </c>
      <c r="C12" s="24">
        <v>31</v>
      </c>
      <c r="D12" s="24"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T12" s="69"/>
      <c r="U12" s="60"/>
      <c r="V12" s="60"/>
    </row>
    <row r="13" spans="1:22" ht="20.25" customHeight="1">
      <c r="A13" s="21" t="s">
        <v>29</v>
      </c>
      <c r="B13" s="21">
        <v>19</v>
      </c>
      <c r="C13" s="24">
        <v>31</v>
      </c>
      <c r="D13" s="24"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T13" s="69"/>
      <c r="U13" s="60"/>
      <c r="V13" s="60"/>
    </row>
    <row r="14" spans="1:22" ht="20.25" customHeight="1">
      <c r="A14" s="21" t="s">
        <v>58</v>
      </c>
      <c r="B14" s="21">
        <v>21</v>
      </c>
      <c r="C14" s="24">
        <v>29</v>
      </c>
      <c r="D14" s="24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T14" s="69"/>
      <c r="U14" s="60"/>
      <c r="V14" s="60"/>
    </row>
    <row r="15" spans="1:22" ht="20.25" customHeight="1">
      <c r="A15" s="21" t="s">
        <v>57</v>
      </c>
      <c r="B15" s="21">
        <v>19</v>
      </c>
      <c r="C15" s="24">
        <v>31</v>
      </c>
      <c r="D15" s="24"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T15" s="69"/>
      <c r="U15" s="60"/>
      <c r="V15" s="60"/>
    </row>
    <row r="16" spans="1:22" ht="20.25" customHeight="1">
      <c r="A16" s="21" t="s">
        <v>127</v>
      </c>
      <c r="B16" s="21">
        <v>19</v>
      </c>
      <c r="C16" s="24">
        <v>31</v>
      </c>
      <c r="D16" s="24"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T16" s="69"/>
      <c r="U16" s="60"/>
      <c r="V16" s="60"/>
    </row>
    <row r="17" spans="1:24" ht="20.25" customHeight="1">
      <c r="A17" s="21" t="s">
        <v>166</v>
      </c>
      <c r="B17" s="21">
        <v>22</v>
      </c>
      <c r="C17" s="24">
        <v>28</v>
      </c>
      <c r="D17" s="24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69"/>
      <c r="U17" s="60"/>
      <c r="V17" s="60"/>
    </row>
    <row r="18" spans="1:24" ht="20.25" customHeight="1">
      <c r="A18" s="21" t="s">
        <v>129</v>
      </c>
      <c r="B18" s="21">
        <v>17</v>
      </c>
      <c r="C18" s="24">
        <v>32</v>
      </c>
      <c r="D18" s="24">
        <v>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69"/>
      <c r="U18" s="60"/>
      <c r="V18" s="60"/>
    </row>
    <row r="19" spans="1:24" ht="20.25" customHeight="1">
      <c r="A19" s="21" t="s">
        <v>130</v>
      </c>
      <c r="B19" s="21">
        <v>22</v>
      </c>
      <c r="C19" s="24">
        <v>28</v>
      </c>
      <c r="D19" s="24"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69"/>
      <c r="U19" s="60"/>
      <c r="V19" s="60"/>
    </row>
    <row r="20" spans="1:24" ht="20.25" hidden="1" customHeight="1">
      <c r="A20" s="21" t="s">
        <v>92</v>
      </c>
      <c r="B20" s="5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T20" s="16"/>
      <c r="U20" s="60"/>
      <c r="V20" s="60"/>
      <c r="W20" s="60"/>
      <c r="X20" s="60"/>
    </row>
    <row r="21" spans="1:24" ht="20.25" hidden="1" customHeight="1">
      <c r="A21" s="21" t="s">
        <v>108</v>
      </c>
      <c r="B21" s="5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T21" s="16"/>
      <c r="U21" s="60"/>
      <c r="V21" s="60"/>
      <c r="W21" s="60"/>
      <c r="X21" s="60"/>
    </row>
    <row r="22" spans="1:24" customFormat="1" ht="19.5" customHeight="1">
      <c r="A22" s="13" t="s">
        <v>72</v>
      </c>
      <c r="B22" s="13">
        <v>19</v>
      </c>
      <c r="C22" s="74">
        <v>31</v>
      </c>
      <c r="D22" s="74">
        <v>0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T22" s="16"/>
      <c r="U22" s="4"/>
      <c r="V22" s="4"/>
    </row>
    <row r="23" spans="1:24" ht="33" customHeight="1">
      <c r="A23" s="203" t="s">
        <v>109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T23" s="69"/>
      <c r="U23" s="60"/>
      <c r="V23" s="60"/>
      <c r="W23" s="16"/>
      <c r="X23" s="60"/>
    </row>
    <row r="24" spans="1:24" ht="26.2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T24" s="69"/>
      <c r="U24" s="60"/>
      <c r="V24" s="60"/>
      <c r="W24" s="60"/>
      <c r="X24" s="60"/>
    </row>
    <row r="25" spans="1:24" ht="20.2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T25" s="69"/>
      <c r="U25" s="60"/>
      <c r="V25" s="60"/>
      <c r="W25" s="60"/>
      <c r="X25" s="60"/>
    </row>
    <row r="26" spans="1:24">
      <c r="T26" s="69"/>
      <c r="U26" s="60"/>
      <c r="V26" s="60"/>
    </row>
    <row r="27" spans="1:24">
      <c r="T27" s="69"/>
      <c r="U27" s="60"/>
      <c r="V27" s="60"/>
    </row>
    <row r="28" spans="1:24">
      <c r="T28" s="69"/>
      <c r="U28" s="60"/>
      <c r="V28" s="60"/>
    </row>
    <row r="29" spans="1:24">
      <c r="T29" s="69"/>
      <c r="U29" s="60"/>
      <c r="V29" s="60"/>
    </row>
    <row r="30" spans="1:24">
      <c r="T30" s="69"/>
      <c r="U30" s="60"/>
      <c r="V30" s="60"/>
    </row>
    <row r="31" spans="1:24">
      <c r="T31" s="69"/>
      <c r="U31" s="60"/>
      <c r="V31" s="60"/>
    </row>
    <row r="32" spans="1:24">
      <c r="T32" s="69"/>
      <c r="U32" s="60"/>
      <c r="V32" s="60"/>
    </row>
    <row r="33" spans="10:25"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9"/>
      <c r="U33" s="60"/>
      <c r="V33" s="60"/>
      <c r="W33" s="60"/>
      <c r="X33" s="60"/>
      <c r="Y33" s="60"/>
    </row>
    <row r="34" spans="10:25"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9"/>
      <c r="U34" s="60"/>
      <c r="V34" s="60"/>
      <c r="W34" s="60"/>
      <c r="X34" s="60"/>
      <c r="Y34" s="60"/>
    </row>
    <row r="35" spans="10:25"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9"/>
      <c r="U35" s="60"/>
      <c r="V35" s="60"/>
      <c r="W35" s="60"/>
      <c r="X35" s="60"/>
      <c r="Y35" s="60"/>
    </row>
    <row r="36" spans="10:25"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9"/>
      <c r="U36" s="60"/>
      <c r="V36" s="60"/>
      <c r="W36" s="60"/>
      <c r="X36" s="60"/>
      <c r="Y36" s="60"/>
    </row>
    <row r="37" spans="10:25">
      <c r="J37" s="60"/>
      <c r="K37" s="60"/>
      <c r="L37" s="15"/>
      <c r="M37" s="60"/>
      <c r="N37" s="60"/>
      <c r="O37" s="60"/>
      <c r="P37" s="60"/>
      <c r="Q37" s="60"/>
      <c r="R37" s="60"/>
      <c r="S37" s="60"/>
      <c r="T37" s="69"/>
      <c r="U37" s="60"/>
      <c r="V37" s="60"/>
      <c r="W37" s="60"/>
      <c r="X37" s="60"/>
      <c r="Y37" s="60"/>
    </row>
    <row r="38" spans="10:25"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9"/>
      <c r="U38" s="60"/>
      <c r="V38" s="60"/>
      <c r="W38" s="60"/>
      <c r="X38" s="60"/>
      <c r="Y38" s="60"/>
    </row>
    <row r="39" spans="10:25"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9"/>
      <c r="U39" s="60"/>
      <c r="V39" s="60"/>
      <c r="W39" s="60"/>
      <c r="X39" s="60"/>
      <c r="Y39" s="60"/>
    </row>
    <row r="40" spans="10:25"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9"/>
      <c r="U40" s="60"/>
      <c r="V40" s="60"/>
      <c r="W40" s="60"/>
      <c r="X40" s="60"/>
      <c r="Y40" s="60"/>
    </row>
    <row r="41" spans="10:25"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16"/>
      <c r="U41" s="60"/>
      <c r="V41" s="60"/>
      <c r="W41" s="60"/>
      <c r="X41" s="60"/>
      <c r="Y41" s="60"/>
    </row>
    <row r="42" spans="10:25"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9"/>
      <c r="U42" s="60"/>
      <c r="V42" s="60"/>
      <c r="W42" s="60"/>
      <c r="X42" s="60"/>
      <c r="Y42" s="60"/>
    </row>
    <row r="43" spans="10:25"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9"/>
      <c r="U43" s="60"/>
      <c r="V43" s="60"/>
      <c r="W43" s="60"/>
      <c r="X43" s="60"/>
      <c r="Y43" s="60"/>
    </row>
    <row r="44" spans="10:25"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9"/>
      <c r="U44" s="60"/>
      <c r="V44" s="60"/>
      <c r="W44" s="60"/>
      <c r="X44" s="60"/>
      <c r="Y44" s="60"/>
    </row>
    <row r="45" spans="10:25"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9"/>
      <c r="U45" s="60"/>
      <c r="V45" s="60"/>
      <c r="W45" s="60"/>
      <c r="X45" s="60"/>
      <c r="Y45" s="60"/>
    </row>
    <row r="46" spans="10:25"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9"/>
      <c r="U46" s="60"/>
      <c r="V46" s="60"/>
      <c r="W46" s="60"/>
      <c r="X46" s="60"/>
      <c r="Y46" s="60"/>
    </row>
    <row r="47" spans="10:25"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9"/>
      <c r="U47" s="60"/>
      <c r="V47" s="60"/>
      <c r="W47" s="60"/>
      <c r="X47" s="60"/>
      <c r="Y47" s="60"/>
    </row>
    <row r="48" spans="10:25"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9"/>
      <c r="U48" s="60"/>
      <c r="V48" s="60"/>
      <c r="W48" s="60"/>
      <c r="X48" s="60"/>
      <c r="Y48" s="60"/>
    </row>
    <row r="49" spans="10:25"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9"/>
      <c r="U49" s="60"/>
      <c r="V49" s="60"/>
      <c r="W49" s="60"/>
      <c r="X49" s="60"/>
      <c r="Y49" s="60"/>
    </row>
    <row r="50" spans="10:25"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9"/>
      <c r="U50" s="60"/>
      <c r="V50" s="60"/>
      <c r="W50" s="60"/>
      <c r="X50" s="60"/>
      <c r="Y50" s="60"/>
    </row>
    <row r="51" spans="10:25"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9"/>
      <c r="U51" s="60"/>
      <c r="V51" s="60"/>
      <c r="W51" s="60"/>
      <c r="X51" s="60"/>
      <c r="Y51" s="60"/>
    </row>
    <row r="52" spans="10:25"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9"/>
      <c r="U52" s="60"/>
      <c r="V52" s="60"/>
      <c r="W52" s="60"/>
      <c r="X52" s="60"/>
      <c r="Y52" s="60"/>
    </row>
    <row r="53" spans="10:25"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9"/>
      <c r="U53" s="60"/>
      <c r="V53" s="60"/>
      <c r="W53" s="60"/>
      <c r="X53" s="60"/>
      <c r="Y53" s="60"/>
    </row>
    <row r="54" spans="10:25"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9"/>
      <c r="U54" s="60"/>
      <c r="V54" s="60"/>
      <c r="W54" s="60"/>
      <c r="X54" s="60"/>
      <c r="Y54" s="60"/>
    </row>
    <row r="55" spans="10:25"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9"/>
      <c r="U55" s="60"/>
      <c r="V55" s="60"/>
      <c r="W55" s="60"/>
      <c r="X55" s="60"/>
      <c r="Y55" s="60"/>
    </row>
  </sheetData>
  <mergeCells count="8">
    <mergeCell ref="A23:R23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B20" sqref="B20:D20"/>
    </sheetView>
  </sheetViews>
  <sheetFormatPr defaultRowHeight="13.5"/>
  <cols>
    <col min="1" max="1" width="8.75" style="32" customWidth="1"/>
    <col min="2" max="18" width="7.25" style="32" customWidth="1"/>
    <col min="19" max="16384" width="9" style="32"/>
  </cols>
  <sheetData>
    <row r="1" spans="1:18" ht="40.5" customHeight="1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20.25" customHeight="1">
      <c r="A2" s="26" t="s">
        <v>0</v>
      </c>
      <c r="B2" s="222" t="s">
        <v>2</v>
      </c>
      <c r="C2" s="222"/>
      <c r="D2" s="222"/>
      <c r="E2" s="222" t="s">
        <v>6</v>
      </c>
      <c r="F2" s="222"/>
      <c r="G2" s="222"/>
      <c r="H2" s="222" t="s">
        <v>7</v>
      </c>
      <c r="I2" s="222"/>
      <c r="J2" s="222"/>
      <c r="K2" s="222" t="s">
        <v>8</v>
      </c>
      <c r="L2" s="222"/>
      <c r="M2" s="222"/>
      <c r="N2" s="222" t="s">
        <v>9</v>
      </c>
      <c r="O2" s="222"/>
      <c r="P2" s="222"/>
      <c r="Q2" s="222" t="s">
        <v>22</v>
      </c>
      <c r="R2" s="222"/>
    </row>
    <row r="3" spans="1:18" ht="20.25" customHeight="1">
      <c r="A3" s="26" t="s">
        <v>1</v>
      </c>
      <c r="B3" s="26" t="s">
        <v>3</v>
      </c>
      <c r="C3" s="26" t="s">
        <v>4</v>
      </c>
      <c r="D3" s="26" t="s">
        <v>5</v>
      </c>
      <c r="E3" s="26" t="s">
        <v>3</v>
      </c>
      <c r="F3" s="26" t="s">
        <v>4</v>
      </c>
      <c r="G3" s="26" t="s">
        <v>5</v>
      </c>
      <c r="H3" s="26" t="s">
        <v>3</v>
      </c>
      <c r="I3" s="26" t="s">
        <v>4</v>
      </c>
      <c r="J3" s="26" t="s">
        <v>5</v>
      </c>
      <c r="K3" s="26" t="s">
        <v>3</v>
      </c>
      <c r="L3" s="26" t="s">
        <v>4</v>
      </c>
      <c r="M3" s="26" t="s">
        <v>5</v>
      </c>
      <c r="N3" s="26" t="s">
        <v>3</v>
      </c>
      <c r="O3" s="26" t="s">
        <v>4</v>
      </c>
      <c r="P3" s="26" t="s">
        <v>5</v>
      </c>
      <c r="Q3" s="26" t="s">
        <v>20</v>
      </c>
      <c r="R3" s="26" t="s">
        <v>21</v>
      </c>
    </row>
    <row r="4" spans="1:18" ht="20.25" customHeight="1">
      <c r="A4" s="26" t="s">
        <v>49</v>
      </c>
      <c r="B4" s="26">
        <v>43</v>
      </c>
      <c r="C4" s="26">
        <v>7</v>
      </c>
      <c r="D4" s="26">
        <v>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27"/>
    </row>
    <row r="5" spans="1:18" ht="20.25" customHeight="1">
      <c r="A5" s="26" t="s">
        <v>25</v>
      </c>
      <c r="B5" s="26">
        <v>42</v>
      </c>
      <c r="C5" s="26">
        <v>8</v>
      </c>
      <c r="D5" s="26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7"/>
    </row>
    <row r="6" spans="1:18" ht="20.25" customHeight="1">
      <c r="A6" s="26" t="s">
        <v>26</v>
      </c>
      <c r="B6" s="26">
        <v>41</v>
      </c>
      <c r="C6" s="26">
        <v>6</v>
      </c>
      <c r="D6" s="26">
        <v>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7"/>
    </row>
    <row r="7" spans="1:18" ht="20.25" customHeight="1">
      <c r="A7" s="26" t="s">
        <v>27</v>
      </c>
      <c r="B7" s="26">
        <v>44</v>
      </c>
      <c r="C7" s="26">
        <v>6</v>
      </c>
      <c r="D7" s="26">
        <v>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</row>
    <row r="8" spans="1:18" ht="20.25" customHeight="1">
      <c r="A8" s="26" t="s">
        <v>50</v>
      </c>
      <c r="B8" s="26">
        <v>43</v>
      </c>
      <c r="C8" s="26">
        <v>7</v>
      </c>
      <c r="D8" s="26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27"/>
    </row>
    <row r="9" spans="1:18" ht="20.25" customHeight="1">
      <c r="A9" s="26" t="s">
        <v>51</v>
      </c>
      <c r="B9" s="26">
        <v>44</v>
      </c>
      <c r="C9" s="26">
        <v>6</v>
      </c>
      <c r="D9" s="26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7"/>
    </row>
    <row r="10" spans="1:18" ht="20.25" customHeight="1">
      <c r="A10" s="26" t="s">
        <v>104</v>
      </c>
      <c r="B10" s="26">
        <v>46</v>
      </c>
      <c r="C10" s="26">
        <v>4</v>
      </c>
      <c r="D10" s="26"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7"/>
    </row>
    <row r="11" spans="1:18" ht="20.25" customHeight="1">
      <c r="A11" s="26" t="s">
        <v>105</v>
      </c>
      <c r="B11" s="26">
        <v>43</v>
      </c>
      <c r="C11" s="26">
        <v>6</v>
      </c>
      <c r="D11" s="26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27"/>
    </row>
    <row r="12" spans="1:18" ht="20.25" customHeight="1">
      <c r="A12" s="44" t="s">
        <v>131</v>
      </c>
      <c r="B12" s="44">
        <v>43</v>
      </c>
      <c r="C12" s="44">
        <v>7</v>
      </c>
      <c r="D12" s="44">
        <v>0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27"/>
      <c r="R12" s="27"/>
    </row>
    <row r="13" spans="1:18" ht="20.25" customHeight="1">
      <c r="A13" s="28" t="s">
        <v>58</v>
      </c>
      <c r="B13" s="28">
        <v>43</v>
      </c>
      <c r="C13" s="29">
        <v>7</v>
      </c>
      <c r="D13" s="29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20.25" customHeight="1">
      <c r="A14" s="28" t="s">
        <v>57</v>
      </c>
      <c r="B14" s="28">
        <v>44</v>
      </c>
      <c r="C14" s="29">
        <v>6</v>
      </c>
      <c r="D14" s="29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20.25" customHeight="1">
      <c r="A15" s="28" t="s">
        <v>132</v>
      </c>
      <c r="B15" s="28">
        <v>45</v>
      </c>
      <c r="C15" s="29">
        <v>5</v>
      </c>
      <c r="D15" s="29"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20.25" customHeight="1">
      <c r="A16" s="28" t="s">
        <v>229</v>
      </c>
      <c r="B16" s="28">
        <v>43</v>
      </c>
      <c r="C16" s="29">
        <v>7</v>
      </c>
      <c r="D16" s="29"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20.25" customHeight="1">
      <c r="A17" s="28" t="s">
        <v>128</v>
      </c>
      <c r="B17" s="28">
        <v>43</v>
      </c>
      <c r="C17" s="29">
        <v>7</v>
      </c>
      <c r="D17" s="29"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20.25" hidden="1" customHeight="1">
      <c r="A18" s="28" t="s">
        <v>91</v>
      </c>
      <c r="B18" s="3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4" customHeight="1">
      <c r="A19" s="223" t="s">
        <v>169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5"/>
    </row>
    <row r="20" spans="1:18" ht="24" customHeight="1">
      <c r="A20" s="50" t="s">
        <v>170</v>
      </c>
      <c r="B20" s="51">
        <v>44</v>
      </c>
      <c r="C20" s="51">
        <v>6</v>
      </c>
      <c r="D20" s="51">
        <v>0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ht="27.75" customHeight="1">
      <c r="A21" s="219" t="s">
        <v>109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</row>
  </sheetData>
  <mergeCells count="9">
    <mergeCell ref="A21:R21"/>
    <mergeCell ref="A1:R1"/>
    <mergeCell ref="B2:D2"/>
    <mergeCell ref="E2:G2"/>
    <mergeCell ref="H2:J2"/>
    <mergeCell ref="K2:M2"/>
    <mergeCell ref="N2:P2"/>
    <mergeCell ref="Q2:R2"/>
    <mergeCell ref="A19:R19"/>
  </mergeCells>
  <phoneticPr fontId="1" type="noConversion"/>
  <pageMargins left="0.45" right="0.52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4" sqref="C4"/>
    </sheetView>
  </sheetViews>
  <sheetFormatPr defaultRowHeight="13.5"/>
  <cols>
    <col min="2" max="2" width="19.375" customWidth="1"/>
    <col min="3" max="6" width="15.125" customWidth="1"/>
    <col min="7" max="7" width="23.25" customWidth="1"/>
    <col min="8" max="8" width="13" customWidth="1"/>
  </cols>
  <sheetData>
    <row r="1" spans="1:8" s="43" customFormat="1" ht="40.5" customHeight="1">
      <c r="B1" s="204" t="s">
        <v>578</v>
      </c>
      <c r="C1" s="205"/>
      <c r="D1" s="205"/>
      <c r="E1" s="205"/>
      <c r="F1" s="205"/>
      <c r="G1" s="205"/>
      <c r="H1" s="205"/>
    </row>
    <row r="2" spans="1:8" s="43" customFormat="1" ht="32.25" customHeight="1">
      <c r="A2" s="201" t="s">
        <v>138</v>
      </c>
      <c r="B2" s="192" t="s">
        <v>0</v>
      </c>
      <c r="C2" s="201" t="s">
        <v>252</v>
      </c>
      <c r="D2" s="206" t="s">
        <v>575</v>
      </c>
      <c r="E2" s="206"/>
      <c r="F2" s="206"/>
      <c r="G2" s="201" t="s">
        <v>576</v>
      </c>
      <c r="H2" s="201" t="s">
        <v>255</v>
      </c>
    </row>
    <row r="3" spans="1:8" s="43" customFormat="1" ht="32.25" customHeight="1">
      <c r="A3" s="202"/>
      <c r="B3" s="192" t="s">
        <v>1</v>
      </c>
      <c r="C3" s="202"/>
      <c r="D3" s="192" t="s">
        <v>3</v>
      </c>
      <c r="E3" s="192" t="s">
        <v>4</v>
      </c>
      <c r="F3" s="192" t="s">
        <v>5</v>
      </c>
      <c r="G3" s="202"/>
      <c r="H3" s="202"/>
    </row>
    <row r="4" spans="1:8" s="43" customFormat="1" ht="32.25" customHeight="1">
      <c r="A4" s="193">
        <v>1</v>
      </c>
      <c r="B4" s="193" t="s">
        <v>192</v>
      </c>
      <c r="C4" s="193">
        <v>238</v>
      </c>
      <c r="D4" s="194">
        <v>1152</v>
      </c>
      <c r="E4" s="194">
        <v>38</v>
      </c>
      <c r="F4" s="194">
        <v>0</v>
      </c>
      <c r="G4" s="195">
        <f t="shared" ref="G4:G13" si="0">(D4*0.9+E4*0.75+F4*0.6)/(F4+E4+D4)*100</f>
        <v>89.52100840336135</v>
      </c>
      <c r="H4" s="190"/>
    </row>
    <row r="5" spans="1:8" s="43" customFormat="1" ht="32.25" customHeight="1">
      <c r="A5" s="193">
        <v>2</v>
      </c>
      <c r="B5" s="193" t="s">
        <v>193</v>
      </c>
      <c r="C5" s="193">
        <v>238</v>
      </c>
      <c r="D5" s="194">
        <v>1126</v>
      </c>
      <c r="E5" s="194">
        <v>64</v>
      </c>
      <c r="F5" s="194">
        <v>0</v>
      </c>
      <c r="G5" s="195">
        <f t="shared" si="0"/>
        <v>89.193277310924373</v>
      </c>
      <c r="H5" s="190"/>
    </row>
    <row r="6" spans="1:8" s="43" customFormat="1" ht="32.25" customHeight="1">
      <c r="A6" s="193">
        <v>3</v>
      </c>
      <c r="B6" s="193" t="s">
        <v>234</v>
      </c>
      <c r="C6" s="193">
        <v>238</v>
      </c>
      <c r="D6" s="194">
        <v>1116</v>
      </c>
      <c r="E6" s="194">
        <v>67</v>
      </c>
      <c r="F6" s="194">
        <v>7</v>
      </c>
      <c r="G6" s="195">
        <f t="shared" si="0"/>
        <v>88.978991596638664</v>
      </c>
      <c r="H6" s="190"/>
    </row>
    <row r="7" spans="1:8" s="43" customFormat="1" ht="32.25" customHeight="1">
      <c r="A7" s="193">
        <v>4</v>
      </c>
      <c r="B7" s="193" t="s">
        <v>581</v>
      </c>
      <c r="C7" s="193">
        <v>238</v>
      </c>
      <c r="D7" s="194">
        <v>1097</v>
      </c>
      <c r="E7" s="194">
        <v>88</v>
      </c>
      <c r="F7" s="194">
        <v>5</v>
      </c>
      <c r="G7" s="195">
        <f t="shared" si="0"/>
        <v>88.764705882352956</v>
      </c>
      <c r="H7" s="190"/>
    </row>
    <row r="8" spans="1:8" s="43" customFormat="1" ht="32.25" customHeight="1">
      <c r="A8" s="193">
        <v>5</v>
      </c>
      <c r="B8" s="193" t="s">
        <v>582</v>
      </c>
      <c r="C8" s="193">
        <v>238</v>
      </c>
      <c r="D8" s="194">
        <v>1078</v>
      </c>
      <c r="E8" s="194">
        <v>105</v>
      </c>
      <c r="F8" s="194">
        <v>7</v>
      </c>
      <c r="G8" s="195">
        <f t="shared" si="0"/>
        <v>88.500000000000014</v>
      </c>
      <c r="H8" s="190"/>
    </row>
    <row r="9" spans="1:8" s="43" customFormat="1" ht="32.25" customHeight="1">
      <c r="A9" s="193">
        <v>6</v>
      </c>
      <c r="B9" s="193" t="s">
        <v>104</v>
      </c>
      <c r="C9" s="193">
        <v>238</v>
      </c>
      <c r="D9" s="194">
        <v>1065</v>
      </c>
      <c r="E9" s="194">
        <v>112</v>
      </c>
      <c r="F9" s="194">
        <v>13</v>
      </c>
      <c r="G9" s="195">
        <f t="shared" si="0"/>
        <v>88.260504201680661</v>
      </c>
      <c r="H9" s="190"/>
    </row>
    <row r="10" spans="1:8" s="43" customFormat="1" ht="32.25" customHeight="1">
      <c r="A10" s="193">
        <v>7</v>
      </c>
      <c r="B10" s="193" t="s">
        <v>233</v>
      </c>
      <c r="C10" s="193">
        <v>238</v>
      </c>
      <c r="D10" s="194">
        <v>1053</v>
      </c>
      <c r="E10" s="194">
        <v>135</v>
      </c>
      <c r="F10" s="194">
        <v>2</v>
      </c>
      <c r="G10" s="195">
        <f t="shared" si="0"/>
        <v>88.247899159663874</v>
      </c>
      <c r="H10" s="190"/>
    </row>
    <row r="11" spans="1:8" s="43" customFormat="1" ht="32.25" customHeight="1">
      <c r="A11" s="193">
        <v>8</v>
      </c>
      <c r="B11" s="193" t="s">
        <v>583</v>
      </c>
      <c r="C11" s="193">
        <v>238</v>
      </c>
      <c r="D11" s="194">
        <v>1059</v>
      </c>
      <c r="E11" s="194">
        <v>122</v>
      </c>
      <c r="F11" s="194">
        <v>9</v>
      </c>
      <c r="G11" s="195">
        <f t="shared" si="0"/>
        <v>88.235294117647058</v>
      </c>
      <c r="H11" s="190"/>
    </row>
    <row r="12" spans="1:8" s="43" customFormat="1" ht="32.25" customHeight="1">
      <c r="A12" s="193">
        <v>9</v>
      </c>
      <c r="B12" s="193" t="s">
        <v>584</v>
      </c>
      <c r="C12" s="193">
        <v>238</v>
      </c>
      <c r="D12" s="194">
        <v>986</v>
      </c>
      <c r="E12" s="194">
        <v>187</v>
      </c>
      <c r="F12" s="194">
        <v>17</v>
      </c>
      <c r="G12" s="195">
        <f t="shared" si="0"/>
        <v>87.214285714285722</v>
      </c>
      <c r="H12" s="190"/>
    </row>
    <row r="13" spans="1:8" s="43" customFormat="1" ht="32.25" customHeight="1">
      <c r="A13" s="193">
        <v>10</v>
      </c>
      <c r="B13" s="193" t="s">
        <v>585</v>
      </c>
      <c r="C13" s="193">
        <v>238</v>
      </c>
      <c r="D13" s="194">
        <v>964</v>
      </c>
      <c r="E13" s="194">
        <v>215</v>
      </c>
      <c r="F13" s="194">
        <v>11</v>
      </c>
      <c r="G13" s="195">
        <f t="shared" si="0"/>
        <v>87.012605042016787</v>
      </c>
      <c r="H13" s="190"/>
    </row>
    <row r="14" spans="1:8" s="43" customFormat="1" ht="18" hidden="1" customHeight="1">
      <c r="B14" s="21" t="s">
        <v>60</v>
      </c>
      <c r="C14" s="192"/>
      <c r="D14" s="192"/>
      <c r="E14" s="192"/>
      <c r="F14" s="192"/>
      <c r="G14" s="192"/>
      <c r="H14" s="192"/>
    </row>
    <row r="15" spans="1:8" s="43" customFormat="1" ht="18" hidden="1" customHeight="1">
      <c r="B15" s="21" t="s">
        <v>59</v>
      </c>
      <c r="C15" s="192"/>
      <c r="D15" s="192"/>
      <c r="E15" s="192"/>
      <c r="F15" s="192"/>
      <c r="G15" s="192"/>
      <c r="H15" s="192"/>
    </row>
    <row r="16" spans="1:8" s="43" customFormat="1" ht="18" hidden="1" customHeight="1">
      <c r="B16" s="21" t="s">
        <v>106</v>
      </c>
      <c r="C16" s="192"/>
      <c r="D16" s="192"/>
      <c r="E16" s="192"/>
      <c r="F16" s="192"/>
      <c r="G16" s="192"/>
      <c r="H16" s="192"/>
    </row>
    <row r="17" spans="1:8" s="43" customFormat="1" ht="18" hidden="1" customHeight="1">
      <c r="B17" s="21" t="s">
        <v>30</v>
      </c>
      <c r="C17" s="21"/>
      <c r="D17" s="24"/>
      <c r="E17" s="24"/>
      <c r="F17" s="24"/>
      <c r="G17" s="24"/>
      <c r="H17" s="24"/>
    </row>
    <row r="18" spans="1:8" s="43" customFormat="1" ht="18" hidden="1" customHeight="1">
      <c r="B18" s="21" t="s">
        <v>29</v>
      </c>
      <c r="C18" s="21"/>
      <c r="D18" s="24"/>
      <c r="E18" s="24"/>
      <c r="F18" s="24"/>
      <c r="G18" s="24"/>
      <c r="H18" s="24"/>
    </row>
    <row r="19" spans="1:8" s="43" customFormat="1" ht="18" hidden="1" customHeight="1">
      <c r="B19" s="21" t="s">
        <v>58</v>
      </c>
      <c r="C19" s="21"/>
      <c r="D19" s="24"/>
      <c r="E19" s="24"/>
      <c r="F19" s="24"/>
      <c r="G19" s="24"/>
      <c r="H19" s="24"/>
    </row>
    <row r="20" spans="1:8" s="43" customFormat="1" ht="18" hidden="1" customHeight="1">
      <c r="B20" s="21" t="s">
        <v>57</v>
      </c>
      <c r="C20" s="21"/>
      <c r="D20" s="24"/>
      <c r="E20" s="24"/>
      <c r="F20" s="24"/>
      <c r="G20" s="24"/>
      <c r="H20" s="24"/>
    </row>
    <row r="21" spans="1:8" s="43" customFormat="1" ht="18" hidden="1" customHeight="1">
      <c r="B21" s="21" t="s">
        <v>31</v>
      </c>
      <c r="C21" s="21"/>
      <c r="D21" s="24"/>
      <c r="E21" s="24"/>
      <c r="F21" s="24"/>
      <c r="G21" s="24"/>
      <c r="H21" s="24"/>
    </row>
    <row r="22" spans="1:8" s="43" customFormat="1" ht="18" hidden="1" customHeight="1">
      <c r="B22" s="21" t="s">
        <v>28</v>
      </c>
      <c r="C22" s="21"/>
      <c r="D22" s="24"/>
      <c r="E22" s="24"/>
      <c r="F22" s="24"/>
      <c r="G22" s="24"/>
      <c r="H22" s="24"/>
    </row>
    <row r="23" spans="1:8" s="43" customFormat="1" ht="18" hidden="1" customHeight="1">
      <c r="B23" s="21" t="s">
        <v>32</v>
      </c>
      <c r="C23" s="21"/>
      <c r="D23" s="24"/>
      <c r="E23" s="24"/>
      <c r="F23" s="24"/>
      <c r="G23" s="24"/>
      <c r="H23" s="24"/>
    </row>
    <row r="24" spans="1:8" s="43" customFormat="1" ht="18" hidden="1" customHeight="1">
      <c r="B24" s="21" t="s">
        <v>45</v>
      </c>
      <c r="C24" s="21"/>
      <c r="D24" s="24"/>
      <c r="E24" s="24"/>
      <c r="F24" s="24"/>
      <c r="G24" s="24"/>
      <c r="H24" s="24"/>
    </row>
    <row r="25" spans="1:8" s="43" customFormat="1" ht="18" hidden="1" customHeight="1">
      <c r="B25" s="21" t="s">
        <v>34</v>
      </c>
      <c r="C25" s="21"/>
      <c r="D25" s="24"/>
      <c r="E25" s="24"/>
      <c r="F25" s="24"/>
      <c r="G25" s="24"/>
      <c r="H25" s="24"/>
    </row>
    <row r="26" spans="1:8" s="43" customFormat="1" ht="18" hidden="1" customHeight="1">
      <c r="B26" s="21" t="s">
        <v>33</v>
      </c>
      <c r="C26" s="21"/>
      <c r="D26" s="24"/>
      <c r="E26" s="24"/>
      <c r="F26" s="24"/>
      <c r="G26" s="24"/>
      <c r="H26" s="24"/>
    </row>
    <row r="27" spans="1:8" s="43" customFormat="1" ht="18" hidden="1" customHeight="1">
      <c r="B27" s="21" t="s">
        <v>56</v>
      </c>
      <c r="C27" s="21"/>
      <c r="D27" s="24"/>
      <c r="E27" s="24"/>
      <c r="F27" s="24"/>
      <c r="G27" s="24"/>
      <c r="H27" s="24"/>
    </row>
    <row r="28" spans="1:8" s="43" customFormat="1" ht="18" hidden="1" customHeight="1">
      <c r="B28" s="21" t="s">
        <v>35</v>
      </c>
      <c r="C28" s="21"/>
      <c r="D28" s="192"/>
      <c r="E28" s="192"/>
      <c r="F28" s="192"/>
      <c r="G28" s="192"/>
      <c r="H28" s="192"/>
    </row>
    <row r="29" spans="1:8" s="43" customFormat="1" ht="18" hidden="1" customHeight="1">
      <c r="B29" s="21" t="s">
        <v>63</v>
      </c>
      <c r="C29" s="21"/>
      <c r="D29" s="192"/>
      <c r="E29" s="192"/>
      <c r="F29" s="192"/>
      <c r="G29" s="192"/>
      <c r="H29" s="192"/>
    </row>
    <row r="30" spans="1:8" s="43" customFormat="1" ht="18" hidden="1" customHeight="1">
      <c r="B30" s="21" t="s">
        <v>116</v>
      </c>
      <c r="C30" s="21"/>
      <c r="D30" s="192"/>
      <c r="E30" s="192"/>
      <c r="F30" s="192"/>
      <c r="G30" s="192"/>
      <c r="H30" s="192"/>
    </row>
    <row r="31" spans="1:8" s="43" customFormat="1" ht="33" customHeight="1">
      <c r="A31" s="203" t="s">
        <v>580</v>
      </c>
      <c r="B31" s="203"/>
      <c r="C31" s="203"/>
      <c r="D31" s="203"/>
      <c r="E31" s="203"/>
      <c r="F31" s="203"/>
      <c r="G31" s="203"/>
      <c r="H31" s="203"/>
    </row>
  </sheetData>
  <sortState ref="A4:I13">
    <sortCondition descending="1" ref="G4:G13"/>
  </sortState>
  <mergeCells count="7">
    <mergeCell ref="A2:A3"/>
    <mergeCell ref="A31:H31"/>
    <mergeCell ref="B1:H1"/>
    <mergeCell ref="C2:C3"/>
    <mergeCell ref="D2:F2"/>
    <mergeCell ref="G2:G3"/>
    <mergeCell ref="H2:H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A4" sqref="A4:C19"/>
    </sheetView>
  </sheetViews>
  <sheetFormatPr defaultRowHeight="13.5"/>
  <cols>
    <col min="1" max="1" width="9" style="43"/>
    <col min="2" max="16" width="7" style="43" customWidth="1"/>
    <col min="17" max="16384" width="9" style="43"/>
  </cols>
  <sheetData>
    <row r="1" spans="1:18" ht="18.75">
      <c r="A1" s="214" t="s">
        <v>162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23.25" customHeight="1">
      <c r="A2" s="76" t="s">
        <v>0</v>
      </c>
      <c r="B2" s="230" t="s">
        <v>2</v>
      </c>
      <c r="C2" s="231"/>
      <c r="D2" s="232"/>
      <c r="E2" s="230" t="s">
        <v>6</v>
      </c>
      <c r="F2" s="231"/>
      <c r="G2" s="232"/>
      <c r="H2" s="230" t="s">
        <v>7</v>
      </c>
      <c r="I2" s="231"/>
      <c r="J2" s="232"/>
      <c r="K2" s="230" t="s">
        <v>8</v>
      </c>
      <c r="L2" s="231"/>
      <c r="M2" s="232"/>
      <c r="N2" s="230" t="s">
        <v>9</v>
      </c>
      <c r="O2" s="231"/>
      <c r="P2" s="232"/>
      <c r="Q2" s="230" t="s">
        <v>22</v>
      </c>
      <c r="R2" s="232"/>
    </row>
    <row r="3" spans="1:18" ht="19.5" customHeight="1">
      <c r="A3" s="76" t="s">
        <v>1</v>
      </c>
      <c r="B3" s="76" t="s">
        <v>3</v>
      </c>
      <c r="C3" s="76" t="s">
        <v>4</v>
      </c>
      <c r="D3" s="76" t="s">
        <v>5</v>
      </c>
      <c r="E3" s="76" t="s">
        <v>3</v>
      </c>
      <c r="F3" s="76" t="s">
        <v>4</v>
      </c>
      <c r="G3" s="76" t="s">
        <v>5</v>
      </c>
      <c r="H3" s="76" t="s">
        <v>3</v>
      </c>
      <c r="I3" s="76" t="s">
        <v>4</v>
      </c>
      <c r="J3" s="76" t="s">
        <v>5</v>
      </c>
      <c r="K3" s="76" t="s">
        <v>3</v>
      </c>
      <c r="L3" s="76" t="s">
        <v>4</v>
      </c>
      <c r="M3" s="76" t="s">
        <v>5</v>
      </c>
      <c r="N3" s="76" t="s">
        <v>3</v>
      </c>
      <c r="O3" s="76" t="s">
        <v>4</v>
      </c>
      <c r="P3" s="76" t="s">
        <v>5</v>
      </c>
      <c r="Q3" s="76" t="s">
        <v>230</v>
      </c>
      <c r="R3" s="76" t="s">
        <v>231</v>
      </c>
    </row>
    <row r="4" spans="1:18" ht="19.5" customHeight="1">
      <c r="A4" s="76" t="s">
        <v>232</v>
      </c>
      <c r="B4" s="175">
        <v>33</v>
      </c>
      <c r="C4" s="175">
        <v>12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42"/>
      <c r="R4" s="42"/>
    </row>
    <row r="5" spans="1:18" ht="19.5" customHeight="1">
      <c r="A5" s="76" t="s">
        <v>233</v>
      </c>
      <c r="B5" s="175">
        <v>34</v>
      </c>
      <c r="C5" s="175">
        <v>11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42"/>
      <c r="R5" s="42"/>
    </row>
    <row r="6" spans="1:18" ht="19.5" customHeight="1">
      <c r="A6" s="76" t="s">
        <v>26</v>
      </c>
      <c r="B6" s="175">
        <v>39</v>
      </c>
      <c r="C6" s="175">
        <v>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42"/>
      <c r="R6" s="42"/>
    </row>
    <row r="7" spans="1:18" ht="19.5" customHeight="1">
      <c r="A7" s="76" t="s">
        <v>27</v>
      </c>
      <c r="B7" s="175">
        <v>41</v>
      </c>
      <c r="C7" s="175">
        <v>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42"/>
      <c r="R7" s="42"/>
    </row>
    <row r="8" spans="1:18" ht="19.5" customHeight="1">
      <c r="A8" s="76" t="s">
        <v>234</v>
      </c>
      <c r="B8" s="175">
        <v>43</v>
      </c>
      <c r="C8" s="175">
        <v>2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42"/>
      <c r="R8" s="42"/>
    </row>
    <row r="9" spans="1:18" ht="19.5" customHeight="1">
      <c r="A9" s="76" t="s">
        <v>51</v>
      </c>
      <c r="B9" s="175">
        <v>38</v>
      </c>
      <c r="C9" s="175">
        <v>7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42"/>
      <c r="R9" s="42"/>
    </row>
    <row r="10" spans="1:18" ht="19.5" customHeight="1">
      <c r="A10" s="76" t="s">
        <v>104</v>
      </c>
      <c r="B10" s="175">
        <v>43</v>
      </c>
      <c r="C10" s="175">
        <v>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42"/>
      <c r="R10" s="42"/>
    </row>
    <row r="11" spans="1:18" ht="19.5" customHeight="1">
      <c r="A11" s="76" t="s">
        <v>105</v>
      </c>
      <c r="B11" s="175">
        <v>41</v>
      </c>
      <c r="C11" s="175">
        <v>4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42"/>
      <c r="R11" s="42"/>
    </row>
    <row r="12" spans="1:18" ht="19.5" customHeight="1">
      <c r="A12" s="21" t="s">
        <v>235</v>
      </c>
      <c r="B12" s="175">
        <v>39</v>
      </c>
      <c r="C12" s="175">
        <v>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9.5" customHeight="1">
      <c r="A13" s="21" t="s">
        <v>29</v>
      </c>
      <c r="B13" s="175">
        <v>37</v>
      </c>
      <c r="C13" s="175">
        <v>8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9.5" customHeight="1">
      <c r="A14" s="21" t="s">
        <v>58</v>
      </c>
      <c r="B14" s="175">
        <v>38</v>
      </c>
      <c r="C14" s="175">
        <v>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9.5" customHeight="1">
      <c r="A15" s="21" t="s">
        <v>236</v>
      </c>
      <c r="B15" s="175">
        <v>37</v>
      </c>
      <c r="C15" s="175">
        <v>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9.5" customHeight="1">
      <c r="A16" s="21" t="s">
        <v>237</v>
      </c>
      <c r="B16" s="175">
        <v>37</v>
      </c>
      <c r="C16" s="175">
        <v>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9.5" customHeight="1">
      <c r="A17" s="21" t="s">
        <v>63</v>
      </c>
      <c r="B17" s="175">
        <v>43</v>
      </c>
      <c r="C17" s="175">
        <v>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9.5" customHeight="1">
      <c r="A18" s="21" t="s">
        <v>238</v>
      </c>
      <c r="B18" s="175">
        <v>39</v>
      </c>
      <c r="C18" s="175">
        <v>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9.5" customHeight="1">
      <c r="A19" s="21" t="s">
        <v>98</v>
      </c>
      <c r="B19" s="175">
        <v>42</v>
      </c>
      <c r="C19" s="175">
        <v>3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ht="20.25" customHeight="1">
      <c r="A20" s="229" t="s">
        <v>169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ht="20.25" customHeight="1">
      <c r="A21" s="54" t="s">
        <v>140</v>
      </c>
      <c r="B21" s="175">
        <v>40</v>
      </c>
      <c r="C21" s="175">
        <v>5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ht="35.25" customHeight="1">
      <c r="A22" s="211" t="s">
        <v>239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</sheetData>
  <mergeCells count="9">
    <mergeCell ref="A20:R20"/>
    <mergeCell ref="A22:R22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55"/>
  <sheetViews>
    <sheetView topLeftCell="A4" workbookViewId="0">
      <selection activeCell="A17" sqref="A17"/>
    </sheetView>
  </sheetViews>
  <sheetFormatPr defaultRowHeight="13.5"/>
  <cols>
    <col min="1" max="1" width="10.625" customWidth="1"/>
    <col min="2" max="16" width="7" customWidth="1"/>
    <col min="17" max="17" width="8.375" customWidth="1"/>
    <col min="18" max="18" width="9.125" customWidth="1"/>
    <col min="20" max="20" width="9" style="11"/>
  </cols>
  <sheetData>
    <row r="1" spans="1:22" ht="27.75" customHeight="1">
      <c r="A1" s="220" t="s">
        <v>117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T1" s="14"/>
      <c r="U1" s="4"/>
      <c r="V1" s="4"/>
    </row>
    <row r="2" spans="1:22" ht="20.25" customHeight="1">
      <c r="A2" s="40" t="s">
        <v>0</v>
      </c>
      <c r="B2" s="197" t="s">
        <v>2</v>
      </c>
      <c r="C2" s="197"/>
      <c r="D2" s="197"/>
      <c r="E2" s="197" t="s">
        <v>6</v>
      </c>
      <c r="F2" s="197"/>
      <c r="G2" s="197"/>
      <c r="H2" s="197" t="s">
        <v>7</v>
      </c>
      <c r="I2" s="197"/>
      <c r="J2" s="197"/>
      <c r="K2" s="197" t="s">
        <v>8</v>
      </c>
      <c r="L2" s="197"/>
      <c r="M2" s="197"/>
      <c r="N2" s="197" t="s">
        <v>9</v>
      </c>
      <c r="O2" s="197"/>
      <c r="P2" s="197"/>
      <c r="Q2" s="197" t="s">
        <v>22</v>
      </c>
      <c r="R2" s="197"/>
      <c r="T2" s="14"/>
      <c r="U2" s="4"/>
      <c r="V2" s="4"/>
    </row>
    <row r="3" spans="1:22" ht="20.25" customHeight="1">
      <c r="A3" s="40" t="s">
        <v>1</v>
      </c>
      <c r="B3" s="40" t="s">
        <v>3</v>
      </c>
      <c r="C3" s="40" t="s">
        <v>4</v>
      </c>
      <c r="D3" s="40" t="s">
        <v>5</v>
      </c>
      <c r="E3" s="40" t="s">
        <v>3</v>
      </c>
      <c r="F3" s="40" t="s">
        <v>4</v>
      </c>
      <c r="G3" s="40" t="s">
        <v>5</v>
      </c>
      <c r="H3" s="40" t="s">
        <v>3</v>
      </c>
      <c r="I3" s="40" t="s">
        <v>4</v>
      </c>
      <c r="J3" s="40" t="s">
        <v>5</v>
      </c>
      <c r="K3" s="40" t="s">
        <v>3</v>
      </c>
      <c r="L3" s="40" t="s">
        <v>4</v>
      </c>
      <c r="M3" s="40" t="s">
        <v>5</v>
      </c>
      <c r="N3" s="40" t="s">
        <v>3</v>
      </c>
      <c r="O3" s="40" t="s">
        <v>4</v>
      </c>
      <c r="P3" s="40" t="s">
        <v>5</v>
      </c>
      <c r="Q3" s="2" t="s">
        <v>20</v>
      </c>
      <c r="R3" s="2" t="s">
        <v>21</v>
      </c>
      <c r="T3" s="14"/>
      <c r="U3" s="4"/>
      <c r="V3" s="4"/>
    </row>
    <row r="4" spans="1:22" ht="19.5" customHeight="1">
      <c r="A4" s="40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"/>
      <c r="R4" s="1"/>
      <c r="T4" s="14"/>
      <c r="U4" s="4"/>
      <c r="V4" s="4"/>
    </row>
    <row r="5" spans="1:22" ht="19.5" customHeight="1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"/>
      <c r="R5" s="1"/>
      <c r="T5" s="14"/>
      <c r="U5" s="4"/>
      <c r="V5" s="4"/>
    </row>
    <row r="6" spans="1:22" ht="19.5" customHeight="1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1"/>
      <c r="R6" s="1"/>
      <c r="T6" s="14"/>
      <c r="U6" s="4"/>
      <c r="V6" s="4"/>
    </row>
    <row r="7" spans="1:22" ht="19.5" customHeight="1">
      <c r="A7" s="40" t="s">
        <v>27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"/>
      <c r="R7" s="1"/>
      <c r="T7" s="14"/>
      <c r="U7" s="4"/>
      <c r="V7" s="4"/>
    </row>
    <row r="8" spans="1:22" ht="19.5" customHeight="1">
      <c r="A8" s="40" t="s">
        <v>50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1"/>
      <c r="R8" s="1"/>
      <c r="T8" s="14"/>
      <c r="U8" s="4"/>
      <c r="V8" s="4"/>
    </row>
    <row r="9" spans="1:22" ht="19.5" customHeight="1">
      <c r="A9" s="40" t="s">
        <v>51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"/>
      <c r="R9" s="1"/>
      <c r="T9" s="14"/>
      <c r="U9" s="4"/>
      <c r="V9" s="4"/>
    </row>
    <row r="10" spans="1:22" ht="19.5" customHeight="1">
      <c r="A10" s="40" t="s">
        <v>104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1"/>
      <c r="R10" s="1"/>
      <c r="T10" s="14"/>
      <c r="U10" s="4"/>
      <c r="V10" s="4"/>
    </row>
    <row r="11" spans="1:22" ht="19.5" customHeight="1">
      <c r="A11" s="40" t="s">
        <v>105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1"/>
      <c r="R11" s="1"/>
      <c r="T11" s="14"/>
      <c r="U11" s="4"/>
      <c r="V11" s="4"/>
    </row>
    <row r="12" spans="1:22" ht="19.5" customHeight="1">
      <c r="A12" s="13" t="s">
        <v>30</v>
      </c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T12" s="14"/>
      <c r="U12" s="4"/>
      <c r="V12" s="4"/>
    </row>
    <row r="13" spans="1:22" ht="19.5" customHeight="1">
      <c r="A13" s="13" t="s">
        <v>29</v>
      </c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T13" s="14"/>
      <c r="U13" s="4"/>
      <c r="V13" s="4"/>
    </row>
    <row r="14" spans="1:22" ht="19.5" customHeight="1">
      <c r="A14" s="13" t="s">
        <v>58</v>
      </c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T14" s="14"/>
      <c r="U14" s="4"/>
      <c r="V14" s="4"/>
    </row>
    <row r="15" spans="1:22" ht="19.5" customHeight="1">
      <c r="A15" s="13" t="s">
        <v>57</v>
      </c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T15" s="14"/>
      <c r="U15" s="4"/>
      <c r="V15" s="4"/>
    </row>
    <row r="16" spans="1:22" ht="19.5" customHeight="1">
      <c r="A16" s="13" t="s">
        <v>31</v>
      </c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T16" s="14"/>
      <c r="U16" s="4"/>
      <c r="V16" s="4"/>
    </row>
    <row r="17" spans="1:24" ht="19.5" customHeight="1">
      <c r="A17" s="13" t="s">
        <v>28</v>
      </c>
      <c r="B17" s="1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T17" s="14"/>
      <c r="U17" s="4"/>
      <c r="V17" s="4"/>
    </row>
    <row r="18" spans="1:24" ht="19.5" customHeight="1">
      <c r="A18" s="13" t="s">
        <v>33</v>
      </c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14"/>
      <c r="U18" s="4"/>
      <c r="V18" s="4"/>
    </row>
    <row r="19" spans="1:24" ht="19.5" customHeight="1">
      <c r="A19" s="13" t="s">
        <v>167</v>
      </c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T19" s="14"/>
      <c r="U19" s="4"/>
      <c r="V19" s="4"/>
    </row>
    <row r="20" spans="1:24" ht="19.5" customHeight="1">
      <c r="A20" s="13" t="s">
        <v>72</v>
      </c>
      <c r="B20" s="1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T20" s="16"/>
      <c r="U20" s="4"/>
      <c r="V20" s="4"/>
    </row>
    <row r="21" spans="1:24" ht="19.5" customHeight="1">
      <c r="A21" s="228" t="s">
        <v>169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T21" s="16"/>
      <c r="U21" s="4"/>
      <c r="V21" s="4"/>
    </row>
    <row r="22" spans="1:24" ht="19.5" customHeight="1">
      <c r="A22" s="13" t="s">
        <v>179</v>
      </c>
      <c r="B22" s="1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16"/>
      <c r="U22" s="4"/>
      <c r="V22" s="4"/>
    </row>
    <row r="23" spans="1:24" ht="33" customHeight="1">
      <c r="A23" s="196" t="s">
        <v>109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T23" s="14"/>
      <c r="U23" s="4"/>
      <c r="V23" s="4"/>
      <c r="W23" s="16"/>
      <c r="X23" s="4"/>
    </row>
    <row r="24" spans="1:24" ht="26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14"/>
      <c r="U24" s="4"/>
      <c r="V24" s="4"/>
      <c r="W24" s="4"/>
      <c r="X24" s="4"/>
    </row>
    <row r="25" spans="1:24" ht="20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T25" s="14"/>
      <c r="U25" s="4"/>
      <c r="V25" s="4"/>
      <c r="W25" s="4"/>
      <c r="X25" s="4"/>
    </row>
    <row r="26" spans="1:24">
      <c r="T26" s="14"/>
      <c r="U26" s="4"/>
      <c r="V26" s="4"/>
    </row>
    <row r="27" spans="1:24">
      <c r="T27" s="14"/>
      <c r="U27" s="4"/>
      <c r="V27" s="4"/>
    </row>
    <row r="28" spans="1:24">
      <c r="T28" s="14"/>
      <c r="U28" s="4"/>
      <c r="V28" s="4"/>
    </row>
    <row r="29" spans="1:24">
      <c r="T29" s="14"/>
      <c r="U29" s="4"/>
      <c r="V29" s="4"/>
    </row>
    <row r="30" spans="1:24">
      <c r="T30" s="14"/>
      <c r="U30" s="4"/>
      <c r="V30" s="4"/>
    </row>
    <row r="31" spans="1:24">
      <c r="T31" s="14"/>
      <c r="U31" s="4"/>
      <c r="V31" s="4"/>
    </row>
    <row r="32" spans="1:24">
      <c r="T32" s="14"/>
      <c r="U32" s="4"/>
      <c r="V32" s="4"/>
    </row>
    <row r="33" spans="10:25">
      <c r="J33" s="4"/>
      <c r="K33" s="4"/>
      <c r="L33" s="4"/>
      <c r="M33" s="4"/>
      <c r="N33" s="4"/>
      <c r="O33" s="4"/>
      <c r="P33" s="4"/>
      <c r="Q33" s="4"/>
      <c r="R33" s="4"/>
      <c r="S33" s="4"/>
      <c r="T33" s="14"/>
      <c r="U33" s="4"/>
      <c r="V33" s="4"/>
      <c r="W33" s="4"/>
      <c r="X33" s="4"/>
      <c r="Y33" s="4"/>
    </row>
    <row r="34" spans="10:25"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/>
      <c r="X34" s="4"/>
      <c r="Y34" s="4"/>
    </row>
    <row r="35" spans="10:25"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</row>
    <row r="36" spans="10:25"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</row>
    <row r="37" spans="10:25">
      <c r="J37" s="4"/>
      <c r="K37" s="4"/>
      <c r="L37" s="15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</row>
    <row r="38" spans="10:25">
      <c r="J38" s="4"/>
      <c r="K38" s="4"/>
      <c r="L38" s="4"/>
      <c r="M38" s="4"/>
      <c r="N38" s="4"/>
      <c r="O38" s="4"/>
      <c r="P38" s="4"/>
      <c r="Q38" s="4"/>
      <c r="R38" s="4"/>
      <c r="S38" s="4"/>
      <c r="T38" s="14"/>
      <c r="U38" s="4"/>
      <c r="V38" s="4"/>
      <c r="W38" s="4"/>
      <c r="X38" s="4"/>
      <c r="Y38" s="4"/>
    </row>
    <row r="39" spans="10:25">
      <c r="J39" s="4"/>
      <c r="K39" s="4"/>
      <c r="L39" s="4"/>
      <c r="M39" s="4"/>
      <c r="N39" s="4"/>
      <c r="O39" s="4"/>
      <c r="P39" s="4"/>
      <c r="Q39" s="4"/>
      <c r="R39" s="4"/>
      <c r="S39" s="4"/>
      <c r="T39" s="14"/>
      <c r="U39" s="4"/>
      <c r="V39" s="4"/>
      <c r="W39" s="4"/>
      <c r="X39" s="4"/>
      <c r="Y39" s="4"/>
    </row>
    <row r="40" spans="10:25">
      <c r="J40" s="4"/>
      <c r="K40" s="4"/>
      <c r="L40" s="4"/>
      <c r="M40" s="4"/>
      <c r="N40" s="4"/>
      <c r="O40" s="4"/>
      <c r="P40" s="4"/>
      <c r="Q40" s="4"/>
      <c r="R40" s="4"/>
      <c r="S40" s="4"/>
      <c r="T40" s="14"/>
      <c r="U40" s="4"/>
      <c r="V40" s="4"/>
      <c r="W40" s="4"/>
      <c r="X40" s="4"/>
      <c r="Y40" s="4"/>
    </row>
    <row r="41" spans="10:25">
      <c r="J41" s="4"/>
      <c r="K41" s="4"/>
      <c r="L41" s="4"/>
      <c r="M41" s="4"/>
      <c r="N41" s="4"/>
      <c r="O41" s="4"/>
      <c r="P41" s="4"/>
      <c r="Q41" s="4"/>
      <c r="R41" s="4"/>
      <c r="S41" s="4"/>
      <c r="T41" s="16"/>
      <c r="U41" s="4"/>
      <c r="V41" s="4"/>
      <c r="W41" s="4"/>
      <c r="X41" s="4"/>
      <c r="Y41" s="4"/>
    </row>
    <row r="42" spans="10:25">
      <c r="J42" s="4"/>
      <c r="K42" s="4"/>
      <c r="L42" s="4"/>
      <c r="M42" s="4"/>
      <c r="N42" s="4"/>
      <c r="O42" s="4"/>
      <c r="P42" s="4"/>
      <c r="Q42" s="4"/>
      <c r="R42" s="4"/>
      <c r="S42" s="4"/>
      <c r="T42" s="14"/>
      <c r="U42" s="4"/>
      <c r="V42" s="4"/>
      <c r="W42" s="4"/>
      <c r="X42" s="4"/>
      <c r="Y42" s="4"/>
    </row>
    <row r="43" spans="10:25">
      <c r="J43" s="4"/>
      <c r="K43" s="4"/>
      <c r="L43" s="4"/>
      <c r="M43" s="4"/>
      <c r="N43" s="4"/>
      <c r="O43" s="4"/>
      <c r="P43" s="4"/>
      <c r="Q43" s="4"/>
      <c r="R43" s="4"/>
      <c r="S43" s="4"/>
      <c r="T43" s="14"/>
      <c r="U43" s="4"/>
      <c r="V43" s="4"/>
      <c r="W43" s="4"/>
      <c r="X43" s="4"/>
      <c r="Y43" s="4"/>
    </row>
    <row r="44" spans="10:25">
      <c r="J44" s="4"/>
      <c r="K44" s="4"/>
      <c r="L44" s="4"/>
      <c r="M44" s="4"/>
      <c r="N44" s="4"/>
      <c r="O44" s="4"/>
      <c r="P44" s="4"/>
      <c r="Q44" s="4"/>
      <c r="R44" s="4"/>
      <c r="S44" s="4"/>
      <c r="T44" s="14"/>
      <c r="U44" s="4"/>
      <c r="V44" s="4"/>
      <c r="W44" s="4"/>
      <c r="X44" s="4"/>
      <c r="Y44" s="4"/>
    </row>
    <row r="45" spans="10:25">
      <c r="J45" s="4"/>
      <c r="K45" s="4"/>
      <c r="L45" s="4"/>
      <c r="M45" s="4"/>
      <c r="N45" s="4"/>
      <c r="O45" s="4"/>
      <c r="P45" s="4"/>
      <c r="Q45" s="4"/>
      <c r="R45" s="4"/>
      <c r="S45" s="4"/>
      <c r="T45" s="14"/>
      <c r="U45" s="4"/>
      <c r="V45" s="4"/>
      <c r="W45" s="4"/>
      <c r="X45" s="4"/>
      <c r="Y45" s="4"/>
    </row>
    <row r="46" spans="10:25">
      <c r="J46" s="4"/>
      <c r="K46" s="4"/>
      <c r="L46" s="4"/>
      <c r="M46" s="4"/>
      <c r="N46" s="4"/>
      <c r="O46" s="4"/>
      <c r="P46" s="4"/>
      <c r="Q46" s="4"/>
      <c r="R46" s="4"/>
      <c r="S46" s="4"/>
      <c r="T46" s="14"/>
      <c r="U46" s="4"/>
      <c r="V46" s="4"/>
      <c r="W46" s="4"/>
      <c r="X46" s="4"/>
      <c r="Y46" s="4"/>
    </row>
    <row r="47" spans="10:25">
      <c r="J47" s="4"/>
      <c r="K47" s="4"/>
      <c r="L47" s="4"/>
      <c r="M47" s="4"/>
      <c r="N47" s="4"/>
      <c r="O47" s="4"/>
      <c r="P47" s="4"/>
      <c r="Q47" s="4"/>
      <c r="R47" s="4"/>
      <c r="S47" s="4"/>
      <c r="T47" s="14"/>
      <c r="U47" s="4"/>
      <c r="V47" s="4"/>
      <c r="W47" s="4"/>
      <c r="X47" s="4"/>
      <c r="Y47" s="4"/>
    </row>
    <row r="48" spans="10:25">
      <c r="J48" s="4"/>
      <c r="K48" s="4"/>
      <c r="L48" s="4"/>
      <c r="M48" s="4"/>
      <c r="N48" s="4"/>
      <c r="O48" s="4"/>
      <c r="P48" s="4"/>
      <c r="Q48" s="4"/>
      <c r="R48" s="4"/>
      <c r="S48" s="4"/>
      <c r="T48" s="14"/>
      <c r="U48" s="4"/>
      <c r="V48" s="4"/>
      <c r="W48" s="4"/>
      <c r="X48" s="4"/>
      <c r="Y48" s="4"/>
    </row>
    <row r="49" spans="10:25">
      <c r="J49" s="4"/>
      <c r="K49" s="4"/>
      <c r="L49" s="4"/>
      <c r="M49" s="4"/>
      <c r="N49" s="4"/>
      <c r="O49" s="4"/>
      <c r="P49" s="4"/>
      <c r="Q49" s="4"/>
      <c r="R49" s="4"/>
      <c r="S49" s="4"/>
      <c r="T49" s="14"/>
      <c r="U49" s="4"/>
      <c r="V49" s="4"/>
      <c r="W49" s="4"/>
      <c r="X49" s="4"/>
      <c r="Y49" s="4"/>
    </row>
    <row r="50" spans="10:25">
      <c r="J50" s="4"/>
      <c r="K50" s="4"/>
      <c r="L50" s="4"/>
      <c r="M50" s="4"/>
      <c r="N50" s="4"/>
      <c r="O50" s="4"/>
      <c r="P50" s="4"/>
      <c r="Q50" s="4"/>
      <c r="R50" s="4"/>
      <c r="S50" s="4"/>
      <c r="T50" s="14"/>
      <c r="U50" s="4"/>
      <c r="V50" s="4"/>
      <c r="W50" s="4"/>
      <c r="X50" s="4"/>
      <c r="Y50" s="4"/>
    </row>
    <row r="51" spans="10:25">
      <c r="J51" s="4"/>
      <c r="K51" s="4"/>
      <c r="L51" s="4"/>
      <c r="M51" s="4"/>
      <c r="N51" s="4"/>
      <c r="O51" s="4"/>
      <c r="P51" s="4"/>
      <c r="Q51" s="4"/>
      <c r="R51" s="4"/>
      <c r="S51" s="4"/>
      <c r="T51" s="14"/>
      <c r="U51" s="4"/>
      <c r="V51" s="4"/>
      <c r="W51" s="4"/>
      <c r="X51" s="4"/>
      <c r="Y51" s="4"/>
    </row>
    <row r="52" spans="10:25">
      <c r="J52" s="4"/>
      <c r="K52" s="4"/>
      <c r="L52" s="4"/>
      <c r="M52" s="4"/>
      <c r="N52" s="4"/>
      <c r="O52" s="4"/>
      <c r="P52" s="4"/>
      <c r="Q52" s="4"/>
      <c r="R52" s="4"/>
      <c r="S52" s="4"/>
      <c r="T52" s="14"/>
      <c r="U52" s="4"/>
      <c r="V52" s="4"/>
      <c r="W52" s="4"/>
      <c r="X52" s="4"/>
      <c r="Y52" s="4"/>
    </row>
    <row r="53" spans="10:25">
      <c r="J53" s="4"/>
      <c r="K53" s="4"/>
      <c r="L53" s="4"/>
      <c r="M53" s="4"/>
      <c r="N53" s="4"/>
      <c r="O53" s="4"/>
      <c r="P53" s="4"/>
      <c r="Q53" s="4"/>
      <c r="R53" s="4"/>
      <c r="S53" s="4"/>
      <c r="T53" s="14"/>
      <c r="U53" s="4"/>
      <c r="V53" s="4"/>
      <c r="W53" s="4"/>
      <c r="X53" s="4"/>
      <c r="Y53" s="4"/>
    </row>
    <row r="54" spans="10:25">
      <c r="J54" s="4"/>
      <c r="K54" s="4"/>
      <c r="L54" s="4"/>
      <c r="M54" s="4"/>
      <c r="N54" s="4"/>
      <c r="O54" s="4"/>
      <c r="P54" s="4"/>
      <c r="Q54" s="4"/>
      <c r="R54" s="4"/>
      <c r="S54" s="4"/>
      <c r="T54" s="14"/>
      <c r="U54" s="4"/>
      <c r="V54" s="4"/>
      <c r="W54" s="4"/>
      <c r="X54" s="4"/>
      <c r="Y54" s="4"/>
    </row>
    <row r="55" spans="10:25">
      <c r="J55" s="4"/>
      <c r="K55" s="4"/>
      <c r="L55" s="4"/>
      <c r="M55" s="4"/>
      <c r="N55" s="4"/>
      <c r="O55" s="4"/>
      <c r="P55" s="4"/>
      <c r="Q55" s="4"/>
      <c r="R55" s="4"/>
      <c r="S55" s="4"/>
      <c r="T55" s="14"/>
      <c r="U55" s="4"/>
      <c r="V55" s="4"/>
      <c r="W55" s="4"/>
      <c r="X55" s="4"/>
      <c r="Y55" s="4"/>
    </row>
  </sheetData>
  <mergeCells count="9">
    <mergeCell ref="A23:R23"/>
    <mergeCell ref="A1:R1"/>
    <mergeCell ref="B2:D2"/>
    <mergeCell ref="E2:G2"/>
    <mergeCell ref="H2:J2"/>
    <mergeCell ref="K2:M2"/>
    <mergeCell ref="N2:P2"/>
    <mergeCell ref="Q2:R2"/>
    <mergeCell ref="A21:R2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sqref="A1:S1"/>
    </sheetView>
  </sheetViews>
  <sheetFormatPr defaultRowHeight="13.5"/>
  <cols>
    <col min="3" max="19" width="6.5" customWidth="1"/>
  </cols>
  <sheetData>
    <row r="1" spans="1:19" ht="26.25" customHeight="1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ht="18.75" customHeight="1">
      <c r="A2" s="234" t="s">
        <v>138</v>
      </c>
      <c r="B2" s="44" t="s">
        <v>0</v>
      </c>
      <c r="C2" s="222" t="s">
        <v>2</v>
      </c>
      <c r="D2" s="222"/>
      <c r="E2" s="222"/>
      <c r="F2" s="222" t="s">
        <v>6</v>
      </c>
      <c r="G2" s="222"/>
      <c r="H2" s="222"/>
      <c r="I2" s="222" t="s">
        <v>7</v>
      </c>
      <c r="J2" s="222"/>
      <c r="K2" s="222"/>
      <c r="L2" s="222" t="s">
        <v>8</v>
      </c>
      <c r="M2" s="222"/>
      <c r="N2" s="222"/>
      <c r="O2" s="222" t="s">
        <v>9</v>
      </c>
      <c r="P2" s="222"/>
      <c r="Q2" s="222"/>
      <c r="R2" s="222" t="s">
        <v>22</v>
      </c>
      <c r="S2" s="222"/>
    </row>
    <row r="3" spans="1:19" ht="18.75" customHeight="1">
      <c r="A3" s="234"/>
      <c r="B3" s="44" t="s">
        <v>1</v>
      </c>
      <c r="C3" s="44" t="s">
        <v>3</v>
      </c>
      <c r="D3" s="44" t="s">
        <v>4</v>
      </c>
      <c r="E3" s="44" t="s">
        <v>5</v>
      </c>
      <c r="F3" s="44" t="s">
        <v>3</v>
      </c>
      <c r="G3" s="44" t="s">
        <v>4</v>
      </c>
      <c r="H3" s="44" t="s">
        <v>5</v>
      </c>
      <c r="I3" s="44" t="s">
        <v>3</v>
      </c>
      <c r="J3" s="44" t="s">
        <v>4</v>
      </c>
      <c r="K3" s="44" t="s">
        <v>5</v>
      </c>
      <c r="L3" s="44" t="s">
        <v>3</v>
      </c>
      <c r="M3" s="44" t="s">
        <v>4</v>
      </c>
      <c r="N3" s="44" t="s">
        <v>5</v>
      </c>
      <c r="O3" s="44" t="s">
        <v>3</v>
      </c>
      <c r="P3" s="44" t="s">
        <v>4</v>
      </c>
      <c r="Q3" s="44" t="s">
        <v>5</v>
      </c>
      <c r="R3" s="44" t="s">
        <v>20</v>
      </c>
      <c r="S3" s="44" t="s">
        <v>21</v>
      </c>
    </row>
    <row r="4" spans="1:19" ht="19.5" customHeight="1">
      <c r="A4" s="45">
        <v>1</v>
      </c>
      <c r="B4" s="46" t="s">
        <v>139</v>
      </c>
      <c r="C4" s="176">
        <v>161</v>
      </c>
      <c r="D4" s="176">
        <v>14</v>
      </c>
      <c r="E4" s="176">
        <v>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9.5" customHeight="1">
      <c r="A5" s="45">
        <v>2</v>
      </c>
      <c r="B5" s="47" t="s">
        <v>140</v>
      </c>
      <c r="C5" s="176">
        <v>40</v>
      </c>
      <c r="D5" s="176">
        <v>5</v>
      </c>
      <c r="E5" s="176"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9.5" customHeight="1">
      <c r="A6" s="45">
        <v>3</v>
      </c>
      <c r="B6" s="47" t="s">
        <v>141</v>
      </c>
      <c r="C6" s="177">
        <v>325</v>
      </c>
      <c r="D6" s="177">
        <v>57</v>
      </c>
      <c r="E6" s="177">
        <v>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9.5" customHeight="1">
      <c r="A7" s="45">
        <v>4</v>
      </c>
      <c r="B7" s="47" t="s">
        <v>142</v>
      </c>
      <c r="C7" s="178">
        <v>325</v>
      </c>
      <c r="D7" s="178">
        <v>58</v>
      </c>
      <c r="E7" s="178">
        <v>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9.5" customHeight="1">
      <c r="A8" s="45">
        <v>5</v>
      </c>
      <c r="B8" s="47" t="s">
        <v>143</v>
      </c>
      <c r="C8" s="176">
        <v>153</v>
      </c>
      <c r="D8" s="176">
        <v>22</v>
      </c>
      <c r="E8" s="176"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9.5" customHeight="1">
      <c r="A9" s="45">
        <v>6</v>
      </c>
      <c r="B9" s="46" t="s">
        <v>144</v>
      </c>
      <c r="C9" s="176">
        <v>80</v>
      </c>
      <c r="D9" s="176">
        <v>0</v>
      </c>
      <c r="E9" s="176"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9.5" customHeight="1">
      <c r="A10" s="45">
        <v>7</v>
      </c>
      <c r="B10" s="47" t="s">
        <v>145</v>
      </c>
      <c r="C10" s="176">
        <v>25</v>
      </c>
      <c r="D10" s="176">
        <v>5</v>
      </c>
      <c r="E10" s="176"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9.5" customHeight="1">
      <c r="A11" s="45">
        <v>8</v>
      </c>
      <c r="B11" s="46" t="s">
        <v>146</v>
      </c>
      <c r="C11" s="178">
        <v>41</v>
      </c>
      <c r="D11" s="178">
        <v>9</v>
      </c>
      <c r="E11" s="176"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19.5" customHeight="1">
      <c r="A12" s="45">
        <v>9</v>
      </c>
      <c r="B12" s="47" t="s">
        <v>147</v>
      </c>
      <c r="C12" s="178">
        <v>323</v>
      </c>
      <c r="D12" s="178">
        <v>60</v>
      </c>
      <c r="E12" s="178">
        <v>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9.5" customHeight="1">
      <c r="A13" s="45">
        <v>10</v>
      </c>
      <c r="B13" s="47" t="s">
        <v>148</v>
      </c>
      <c r="C13" s="176">
        <v>20</v>
      </c>
      <c r="D13" s="176">
        <v>0</v>
      </c>
      <c r="E13" s="176"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9.5" customHeight="1">
      <c r="A14" s="45">
        <v>11</v>
      </c>
      <c r="B14" s="47" t="s">
        <v>149</v>
      </c>
      <c r="C14" s="176">
        <v>146</v>
      </c>
      <c r="D14" s="176">
        <v>29</v>
      </c>
      <c r="E14" s="176"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9.5" customHeight="1">
      <c r="A15" s="45">
        <v>12</v>
      </c>
      <c r="B15" s="47" t="s">
        <v>150</v>
      </c>
      <c r="C15" s="178">
        <v>324</v>
      </c>
      <c r="D15" s="178">
        <v>58</v>
      </c>
      <c r="E15" s="178">
        <v>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9.5" customHeight="1">
      <c r="A16" s="45">
        <v>13</v>
      </c>
      <c r="B16" s="47" t="s">
        <v>151</v>
      </c>
      <c r="C16" s="179">
        <v>90</v>
      </c>
      <c r="D16" s="179">
        <v>13</v>
      </c>
      <c r="E16" s="179">
        <v>2</v>
      </c>
      <c r="F16" s="51"/>
      <c r="G16" s="51"/>
      <c r="H16" s="5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9.5" customHeight="1">
      <c r="A17" s="45">
        <v>14</v>
      </c>
      <c r="B17" s="47" t="s">
        <v>152</v>
      </c>
      <c r="C17" s="176">
        <v>149</v>
      </c>
      <c r="D17" s="176">
        <v>25</v>
      </c>
      <c r="E17" s="176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9.5" customHeight="1">
      <c r="A18" s="45">
        <v>15</v>
      </c>
      <c r="B18" s="47" t="s">
        <v>153</v>
      </c>
      <c r="C18" s="180">
        <v>138</v>
      </c>
      <c r="D18" s="180">
        <v>2</v>
      </c>
      <c r="E18" s="180"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19.5" customHeight="1">
      <c r="A19" s="45">
        <v>16</v>
      </c>
      <c r="B19" s="47" t="s">
        <v>154</v>
      </c>
      <c r="C19" s="180">
        <v>138</v>
      </c>
      <c r="D19" s="180">
        <v>2</v>
      </c>
      <c r="E19" s="180"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9.5" customHeight="1">
      <c r="A20" s="45">
        <v>17</v>
      </c>
      <c r="B20" s="47" t="s">
        <v>155</v>
      </c>
      <c r="C20" s="176">
        <v>41</v>
      </c>
      <c r="D20" s="176">
        <v>8</v>
      </c>
      <c r="E20" s="176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19.5" customHeight="1">
      <c r="A21" s="45">
        <v>18</v>
      </c>
      <c r="B21" s="47" t="s">
        <v>156</v>
      </c>
      <c r="C21" s="181">
        <v>138</v>
      </c>
      <c r="D21" s="181">
        <v>2</v>
      </c>
      <c r="E21" s="181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9.5" customHeight="1">
      <c r="A22" s="45">
        <v>19</v>
      </c>
      <c r="B22" s="47" t="s">
        <v>157</v>
      </c>
      <c r="C22" s="176">
        <v>160</v>
      </c>
      <c r="D22" s="176">
        <v>15</v>
      </c>
      <c r="E22" s="176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19.5" customHeight="1">
      <c r="A23" s="45">
        <v>20</v>
      </c>
      <c r="B23" s="47" t="s">
        <v>158</v>
      </c>
      <c r="C23" s="176">
        <v>163</v>
      </c>
      <c r="D23" s="176">
        <v>12</v>
      </c>
      <c r="E23" s="176"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9.5" customHeight="1">
      <c r="A24" s="45">
        <v>21</v>
      </c>
      <c r="B24" s="47" t="s">
        <v>159</v>
      </c>
      <c r="C24" s="176">
        <v>156</v>
      </c>
      <c r="D24" s="176">
        <v>19</v>
      </c>
      <c r="E24" s="176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9.5" customHeight="1">
      <c r="A25" s="45">
        <v>22</v>
      </c>
      <c r="B25" s="47" t="s">
        <v>160</v>
      </c>
      <c r="C25" s="176">
        <v>141</v>
      </c>
      <c r="D25" s="176">
        <v>29</v>
      </c>
      <c r="E25" s="176">
        <v>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9.5" customHeight="1">
      <c r="A26" s="45">
        <v>23</v>
      </c>
      <c r="B26" s="47" t="s">
        <v>161</v>
      </c>
      <c r="C26" s="176">
        <v>153</v>
      </c>
      <c r="D26" s="176">
        <v>22</v>
      </c>
      <c r="E26" s="176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</sheetData>
  <mergeCells count="8">
    <mergeCell ref="A1:S1"/>
    <mergeCell ref="O2:Q2"/>
    <mergeCell ref="R2:S2"/>
    <mergeCell ref="A2:A3"/>
    <mergeCell ref="C2:E2"/>
    <mergeCell ref="F2:H2"/>
    <mergeCell ref="I2:K2"/>
    <mergeCell ref="L2:N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N125"/>
  <sheetViews>
    <sheetView topLeftCell="A13" workbookViewId="0">
      <selection activeCell="Q38" sqref="Q38"/>
    </sheetView>
  </sheetViews>
  <sheetFormatPr defaultRowHeight="20.100000000000001" customHeight="1"/>
  <cols>
    <col min="1" max="1" width="4.75" customWidth="1"/>
    <col min="2" max="2" width="9.875" customWidth="1"/>
    <col min="3" max="10" width="9" hidden="1" customWidth="1"/>
    <col min="11" max="11" width="26.125" customWidth="1"/>
    <col min="12" max="12" width="13.875" customWidth="1"/>
    <col min="13" max="13" width="8.875" customWidth="1"/>
    <col min="14" max="15" width="7.5" customWidth="1"/>
    <col min="16" max="16" width="9" hidden="1" customWidth="1"/>
    <col min="17" max="17" width="9.25" customWidth="1"/>
    <col min="18" max="18" width="9" customWidth="1"/>
    <col min="19" max="19" width="4.875" hidden="1" customWidth="1"/>
    <col min="20" max="20" width="4.375" hidden="1" customWidth="1"/>
    <col min="21" max="21" width="2.625" hidden="1" customWidth="1"/>
    <col min="22" max="22" width="4.75" hidden="1" customWidth="1"/>
    <col min="23" max="24" width="2.625" hidden="1" customWidth="1"/>
    <col min="25" max="25" width="4.375" hidden="1" customWidth="1"/>
    <col min="26" max="36" width="2.625" hidden="1" customWidth="1"/>
    <col min="37" max="37" width="3.75" hidden="1" customWidth="1"/>
    <col min="38" max="39" width="2.625" hidden="1" customWidth="1"/>
    <col min="40" max="40" width="5.25" hidden="1" customWidth="1"/>
    <col min="41" max="41" width="4.25" hidden="1" customWidth="1"/>
    <col min="42" max="42" width="2.625" hidden="1" customWidth="1"/>
    <col min="43" max="43" width="4.625" hidden="1" customWidth="1"/>
    <col min="44" max="45" width="2.625" hidden="1" customWidth="1"/>
    <col min="46" max="46" width="5.375" hidden="1" customWidth="1"/>
    <col min="47" max="47" width="4.875" hidden="1" customWidth="1"/>
    <col min="48" max="51" width="2.625" hidden="1" customWidth="1"/>
    <col min="52" max="52" width="3.875" hidden="1" customWidth="1"/>
    <col min="53" max="53" width="4.25" hidden="1" customWidth="1"/>
    <col min="54" max="54" width="3.75" hidden="1" customWidth="1"/>
    <col min="55" max="60" width="2.625" hidden="1" customWidth="1"/>
    <col min="61" max="61" width="5.875" style="94" hidden="1" customWidth="1"/>
    <col min="62" max="62" width="3.625" style="94" hidden="1" customWidth="1"/>
    <col min="63" max="66" width="2.625" hidden="1" customWidth="1"/>
  </cols>
  <sheetData>
    <row r="1" spans="1:66" ht="71.25" customHeight="1">
      <c r="A1" s="246" t="s">
        <v>531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66" ht="20.100000000000001" customHeight="1">
      <c r="A2" s="247" t="s">
        <v>240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66" ht="20.100000000000001" customHeight="1">
      <c r="A3" s="248" t="s">
        <v>241</v>
      </c>
      <c r="B3" s="248" t="s">
        <v>242</v>
      </c>
      <c r="C3" s="95" t="s">
        <v>243</v>
      </c>
      <c r="D3" s="248" t="s">
        <v>244</v>
      </c>
      <c r="E3" s="95" t="s">
        <v>245</v>
      </c>
      <c r="F3" s="248" t="s">
        <v>246</v>
      </c>
      <c r="G3" s="248" t="s">
        <v>247</v>
      </c>
      <c r="H3" s="248" t="s">
        <v>248</v>
      </c>
      <c r="I3" s="248" t="s">
        <v>249</v>
      </c>
      <c r="J3" s="248" t="s">
        <v>250</v>
      </c>
      <c r="K3" s="248" t="s">
        <v>251</v>
      </c>
      <c r="L3" s="250" t="s">
        <v>252</v>
      </c>
      <c r="M3" s="252" t="s">
        <v>253</v>
      </c>
      <c r="N3" s="253"/>
      <c r="O3" s="254"/>
      <c r="P3" s="96"/>
      <c r="Q3" s="255" t="s">
        <v>254</v>
      </c>
      <c r="R3" s="250" t="s">
        <v>255</v>
      </c>
    </row>
    <row r="4" spans="1:66" ht="20.100000000000001" customHeight="1">
      <c r="A4" s="249"/>
      <c r="B4" s="249"/>
      <c r="C4" s="97"/>
      <c r="D4" s="249"/>
      <c r="E4" s="97"/>
      <c r="F4" s="249"/>
      <c r="G4" s="249"/>
      <c r="H4" s="249"/>
      <c r="I4" s="249"/>
      <c r="J4" s="249"/>
      <c r="K4" s="249"/>
      <c r="L4" s="251"/>
      <c r="M4" s="98" t="s">
        <v>256</v>
      </c>
      <c r="N4" s="98" t="s">
        <v>257</v>
      </c>
      <c r="O4" s="98" t="s">
        <v>258</v>
      </c>
      <c r="P4" s="99"/>
      <c r="Q4" s="256"/>
      <c r="R4" s="251"/>
      <c r="S4" s="245" t="s">
        <v>259</v>
      </c>
      <c r="T4" s="245"/>
      <c r="U4" s="245"/>
      <c r="V4" s="245" t="s">
        <v>260</v>
      </c>
      <c r="W4" s="245"/>
      <c r="X4" s="245"/>
      <c r="Y4" s="245" t="s">
        <v>261</v>
      </c>
      <c r="Z4" s="245"/>
      <c r="AA4" s="245"/>
      <c r="AB4" s="245" t="s">
        <v>262</v>
      </c>
      <c r="AC4" s="245"/>
      <c r="AD4" s="245"/>
      <c r="AE4" s="245" t="s">
        <v>263</v>
      </c>
      <c r="AF4" s="245"/>
      <c r="AG4" s="245"/>
      <c r="AH4" s="245" t="s">
        <v>264</v>
      </c>
      <c r="AI4" s="245"/>
      <c r="AJ4" s="245"/>
      <c r="AK4" s="245" t="s">
        <v>265</v>
      </c>
      <c r="AL4" s="245"/>
      <c r="AM4" s="245"/>
      <c r="AN4" s="245" t="s">
        <v>266</v>
      </c>
      <c r="AO4" s="245"/>
      <c r="AP4" s="245"/>
      <c r="AQ4" s="245" t="s">
        <v>267</v>
      </c>
      <c r="AR4" s="245"/>
      <c r="AS4" s="245"/>
      <c r="AT4" s="245" t="s">
        <v>268</v>
      </c>
      <c r="AU4" s="245"/>
      <c r="AV4" s="245"/>
      <c r="AW4" s="261" t="s">
        <v>269</v>
      </c>
      <c r="AX4" s="257"/>
      <c r="AY4" s="257"/>
      <c r="AZ4" s="257" t="s">
        <v>270</v>
      </c>
      <c r="BA4" s="257"/>
      <c r="BB4" s="257"/>
      <c r="BC4" s="258" t="s">
        <v>271</v>
      </c>
      <c r="BD4" s="258"/>
      <c r="BE4" s="258"/>
      <c r="BF4" s="258" t="s">
        <v>272</v>
      </c>
      <c r="BG4" s="258"/>
      <c r="BH4" s="258"/>
      <c r="BI4" s="258" t="s">
        <v>273</v>
      </c>
      <c r="BJ4" s="258"/>
      <c r="BK4" s="258"/>
      <c r="BL4" s="257" t="s">
        <v>274</v>
      </c>
      <c r="BM4" s="257"/>
      <c r="BN4" s="257"/>
    </row>
    <row r="5" spans="1:66" ht="20.100000000000001" customHeight="1">
      <c r="A5" s="95">
        <v>1</v>
      </c>
      <c r="B5" s="19" t="s">
        <v>275</v>
      </c>
      <c r="C5" s="100" t="s">
        <v>276</v>
      </c>
      <c r="D5" s="95" t="str">
        <f>IF(MOD(IF(LEN(C5)=15,MID(C5,15,1),MID(C5,17,1)),2)=0,"女","男")</f>
        <v>男</v>
      </c>
      <c r="E5" s="101">
        <f>IF(LEN(C5)=15,DATE(MID(C5,7,2),MID(C5,9,2),MID(C5,11,2)),DATE(MID(C5,7,4),MID(C5,11,2),MID(C5,13,2)))</f>
        <v>24531</v>
      </c>
      <c r="F5" s="95">
        <f ca="1">DATEDIF(E5,TODAY(),"y")</f>
        <v>48</v>
      </c>
      <c r="G5" s="95" t="s">
        <v>277</v>
      </c>
      <c r="H5" s="95" t="s">
        <v>278</v>
      </c>
      <c r="I5" s="95" t="s">
        <v>279</v>
      </c>
      <c r="J5" s="95" t="s">
        <v>280</v>
      </c>
      <c r="K5" s="95" t="s">
        <v>281</v>
      </c>
      <c r="L5" s="102" t="s">
        <v>282</v>
      </c>
      <c r="M5" s="102" t="s">
        <v>282</v>
      </c>
      <c r="N5" s="102" t="s">
        <v>282</v>
      </c>
      <c r="O5" s="102" t="s">
        <v>282</v>
      </c>
      <c r="P5" s="102"/>
      <c r="Q5" s="102" t="s">
        <v>282</v>
      </c>
      <c r="R5" s="102"/>
      <c r="S5" s="102" t="s">
        <v>283</v>
      </c>
      <c r="T5" s="102" t="s">
        <v>284</v>
      </c>
      <c r="U5" s="102" t="s">
        <v>285</v>
      </c>
      <c r="V5" s="102" t="s">
        <v>283</v>
      </c>
      <c r="W5" s="102" t="s">
        <v>284</v>
      </c>
      <c r="X5" s="102" t="s">
        <v>285</v>
      </c>
      <c r="Y5" s="102" t="s">
        <v>283</v>
      </c>
      <c r="Z5" s="102" t="s">
        <v>284</v>
      </c>
      <c r="AA5" s="102" t="s">
        <v>285</v>
      </c>
      <c r="AB5" s="102" t="s">
        <v>283</v>
      </c>
      <c r="AC5" s="102" t="s">
        <v>284</v>
      </c>
      <c r="AD5" s="102" t="s">
        <v>285</v>
      </c>
      <c r="AE5" s="102" t="s">
        <v>283</v>
      </c>
      <c r="AF5" s="102" t="s">
        <v>284</v>
      </c>
      <c r="AG5" s="102" t="s">
        <v>285</v>
      </c>
      <c r="AH5" s="103" t="s">
        <v>283</v>
      </c>
      <c r="AI5" s="103" t="s">
        <v>284</v>
      </c>
      <c r="AJ5" s="103" t="s">
        <v>285</v>
      </c>
      <c r="AK5" s="102" t="s">
        <v>283</v>
      </c>
      <c r="AL5" s="102" t="s">
        <v>284</v>
      </c>
      <c r="AM5" s="102" t="s">
        <v>285</v>
      </c>
      <c r="AN5" s="102" t="s">
        <v>283</v>
      </c>
      <c r="AO5" s="102" t="s">
        <v>284</v>
      </c>
      <c r="AP5" s="102" t="s">
        <v>285</v>
      </c>
      <c r="AQ5" s="102" t="s">
        <v>283</v>
      </c>
      <c r="AR5" s="102" t="s">
        <v>284</v>
      </c>
      <c r="AS5" s="102" t="s">
        <v>285</v>
      </c>
      <c r="AT5" s="102" t="s">
        <v>283</v>
      </c>
      <c r="AU5" s="102" t="s">
        <v>284</v>
      </c>
      <c r="AV5" s="102" t="s">
        <v>285</v>
      </c>
      <c r="AW5" s="102" t="s">
        <v>283</v>
      </c>
      <c r="AX5" s="102" t="s">
        <v>284</v>
      </c>
      <c r="AY5" s="102" t="s">
        <v>285</v>
      </c>
      <c r="AZ5" s="103" t="s">
        <v>283</v>
      </c>
      <c r="BA5" s="103" t="s">
        <v>284</v>
      </c>
      <c r="BB5" s="103" t="s">
        <v>285</v>
      </c>
      <c r="BC5" s="102" t="s">
        <v>283</v>
      </c>
      <c r="BD5" s="102" t="s">
        <v>284</v>
      </c>
      <c r="BE5" s="102" t="s">
        <v>285</v>
      </c>
      <c r="BF5" s="102" t="s">
        <v>283</v>
      </c>
      <c r="BG5" s="102" t="s">
        <v>284</v>
      </c>
      <c r="BH5" s="102" t="s">
        <v>285</v>
      </c>
      <c r="BI5" s="102" t="s">
        <v>283</v>
      </c>
      <c r="BJ5" s="102" t="s">
        <v>284</v>
      </c>
      <c r="BK5" s="102" t="s">
        <v>285</v>
      </c>
      <c r="BL5" s="102" t="s">
        <v>283</v>
      </c>
      <c r="BM5" s="102" t="s">
        <v>284</v>
      </c>
      <c r="BN5" s="102" t="s">
        <v>285</v>
      </c>
    </row>
    <row r="6" spans="1:66" s="119" customFormat="1" ht="20.100000000000001" customHeight="1">
      <c r="A6" s="45">
        <v>2</v>
      </c>
      <c r="B6" s="104" t="s">
        <v>286</v>
      </c>
      <c r="C6" s="105" t="s">
        <v>287</v>
      </c>
      <c r="D6" s="45" t="s">
        <v>288</v>
      </c>
      <c r="E6" s="106">
        <v>29891</v>
      </c>
      <c r="F6" s="45">
        <v>32</v>
      </c>
      <c r="G6" s="45" t="s">
        <v>289</v>
      </c>
      <c r="H6" s="45" t="s">
        <v>290</v>
      </c>
      <c r="I6" s="45" t="s">
        <v>291</v>
      </c>
      <c r="J6" s="45" t="s">
        <v>292</v>
      </c>
      <c r="K6" s="45" t="s">
        <v>293</v>
      </c>
      <c r="L6" s="182">
        <f>(M6+N6+O6)/5</f>
        <v>272</v>
      </c>
      <c r="M6" s="183">
        <v>1120</v>
      </c>
      <c r="N6" s="183">
        <v>220</v>
      </c>
      <c r="O6" s="176">
        <v>20</v>
      </c>
      <c r="P6" s="184"/>
      <c r="Q6" s="185">
        <f t="shared" ref="Q6:Q7" si="0">(M6*0.9+N6*0.75+O6*0.6)/(M6+N6+O6)*100</f>
        <v>87.132352941176478</v>
      </c>
      <c r="R6" s="111"/>
      <c r="S6" s="112">
        <v>32</v>
      </c>
      <c r="T6" s="112">
        <v>8</v>
      </c>
      <c r="U6" s="109">
        <v>0</v>
      </c>
      <c r="V6" s="113">
        <v>18</v>
      </c>
      <c r="W6" s="113">
        <v>7</v>
      </c>
      <c r="X6" s="109">
        <v>0</v>
      </c>
      <c r="Y6" s="86">
        <v>63</v>
      </c>
      <c r="Z6" s="86">
        <v>12</v>
      </c>
      <c r="AA6" s="109">
        <v>0</v>
      </c>
      <c r="AB6" s="114">
        <v>74</v>
      </c>
      <c r="AC6" s="114">
        <v>16</v>
      </c>
      <c r="AD6" s="109">
        <v>0</v>
      </c>
      <c r="AE6" s="86">
        <v>14</v>
      </c>
      <c r="AF6" s="86">
        <v>1</v>
      </c>
      <c r="AG6" s="109">
        <v>0</v>
      </c>
      <c r="AH6" s="86">
        <v>8</v>
      </c>
      <c r="AI6" s="86">
        <v>12</v>
      </c>
      <c r="AJ6" s="109">
        <v>0</v>
      </c>
      <c r="AK6" s="115">
        <v>126</v>
      </c>
      <c r="AL6" s="115">
        <v>24</v>
      </c>
      <c r="AM6" s="86">
        <v>0</v>
      </c>
      <c r="AN6" s="87">
        <v>436</v>
      </c>
      <c r="AO6" s="87">
        <v>104</v>
      </c>
      <c r="AP6" s="87">
        <v>5</v>
      </c>
      <c r="AQ6" s="86">
        <v>182</v>
      </c>
      <c r="AR6" s="86">
        <v>48</v>
      </c>
      <c r="AS6" s="86">
        <v>5</v>
      </c>
      <c r="AT6" s="116">
        <v>126</v>
      </c>
      <c r="AU6" s="116">
        <v>4</v>
      </c>
      <c r="AV6" s="109">
        <v>0</v>
      </c>
      <c r="AW6" s="116">
        <v>28</v>
      </c>
      <c r="AX6" s="116">
        <v>7</v>
      </c>
      <c r="AY6" s="116">
        <v>0</v>
      </c>
      <c r="AZ6" s="85">
        <v>47</v>
      </c>
      <c r="BA6" s="85">
        <v>8</v>
      </c>
      <c r="BB6" s="109">
        <v>0</v>
      </c>
      <c r="BC6" s="87">
        <f>3+3+3+2+3+3+3+3</f>
        <v>23</v>
      </c>
      <c r="BD6" s="87">
        <f>2+2+2+3+2+2+2+2</f>
        <v>17</v>
      </c>
      <c r="BE6" s="109">
        <v>0</v>
      </c>
      <c r="BF6" s="86">
        <v>33</v>
      </c>
      <c r="BG6" s="86">
        <v>2</v>
      </c>
      <c r="BH6" s="109">
        <v>0</v>
      </c>
      <c r="BI6" s="117">
        <v>21</v>
      </c>
      <c r="BJ6" s="117">
        <v>19</v>
      </c>
      <c r="BK6" s="51">
        <v>0</v>
      </c>
      <c r="BL6" s="118">
        <v>25</v>
      </c>
      <c r="BM6" s="118">
        <v>20</v>
      </c>
      <c r="BN6" s="51">
        <v>0</v>
      </c>
    </row>
    <row r="7" spans="1:66" s="119" customFormat="1" ht="20.100000000000001" customHeight="1">
      <c r="A7" s="45">
        <v>3</v>
      </c>
      <c r="B7" s="104" t="s">
        <v>294</v>
      </c>
      <c r="C7" s="105" t="s">
        <v>295</v>
      </c>
      <c r="D7" s="45" t="str">
        <f t="shared" ref="D7:D13" si="1">IF(MOD(IF(LEN(C7)=15,MID(C7,15,1),MID(C7,17,1)),2)=0,"女","男")</f>
        <v>男</v>
      </c>
      <c r="E7" s="106">
        <f t="shared" ref="E7:E13" si="2">IF(LEN(C7)=15,DATE(MID(C7,7,2),MID(C7,9,2),MID(C7,11,2)),DATE(MID(C7,7,4),MID(C7,11,2),MID(C7,13,2)))</f>
        <v>29731</v>
      </c>
      <c r="F7" s="45">
        <f t="shared" ref="F7:F13" ca="1" si="3">DATEDIF(E7,TODAY(),"y")</f>
        <v>33</v>
      </c>
      <c r="G7" s="45" t="s">
        <v>277</v>
      </c>
      <c r="H7" s="45" t="s">
        <v>278</v>
      </c>
      <c r="I7" s="45" t="s">
        <v>296</v>
      </c>
      <c r="J7" s="45" t="s">
        <v>297</v>
      </c>
      <c r="K7" s="104" t="s">
        <v>561</v>
      </c>
      <c r="L7" s="182">
        <f t="shared" ref="L7:L13" si="4">(M7+N7+O7)/5</f>
        <v>274</v>
      </c>
      <c r="M7" s="183">
        <v>1177</v>
      </c>
      <c r="N7" s="183">
        <v>185</v>
      </c>
      <c r="O7" s="176">
        <v>8</v>
      </c>
      <c r="P7" s="184"/>
      <c r="Q7" s="185">
        <f t="shared" si="0"/>
        <v>87.799270072992698</v>
      </c>
      <c r="R7" s="120"/>
      <c r="S7" s="112">
        <v>37</v>
      </c>
      <c r="T7" s="112">
        <v>3</v>
      </c>
      <c r="U7" s="109">
        <v>0</v>
      </c>
      <c r="V7" s="113">
        <v>23</v>
      </c>
      <c r="W7" s="113">
        <v>2</v>
      </c>
      <c r="X7" s="109">
        <v>0</v>
      </c>
      <c r="Y7" s="86">
        <v>68</v>
      </c>
      <c r="Z7" s="86">
        <v>7</v>
      </c>
      <c r="AA7" s="109">
        <v>0</v>
      </c>
      <c r="AB7" s="114">
        <v>79</v>
      </c>
      <c r="AC7" s="114">
        <v>11</v>
      </c>
      <c r="AD7" s="109">
        <v>0</v>
      </c>
      <c r="AE7" s="86">
        <v>14</v>
      </c>
      <c r="AF7" s="86">
        <v>1</v>
      </c>
      <c r="AG7" s="109">
        <v>0</v>
      </c>
      <c r="AH7" s="86">
        <v>13</v>
      </c>
      <c r="AI7" s="86">
        <v>7</v>
      </c>
      <c r="AJ7" s="109">
        <v>0</v>
      </c>
      <c r="AK7" s="86">
        <v>134</v>
      </c>
      <c r="AL7" s="86">
        <v>16</v>
      </c>
      <c r="AM7" s="86">
        <v>0</v>
      </c>
      <c r="AN7" s="87">
        <v>455</v>
      </c>
      <c r="AO7" s="87">
        <v>90</v>
      </c>
      <c r="AP7" s="87">
        <v>10</v>
      </c>
      <c r="AQ7" s="86">
        <v>192</v>
      </c>
      <c r="AR7" s="86">
        <v>43</v>
      </c>
      <c r="AS7" s="86">
        <v>0</v>
      </c>
      <c r="AT7" s="116">
        <v>129</v>
      </c>
      <c r="AU7" s="116">
        <v>1</v>
      </c>
      <c r="AV7" s="109">
        <v>0</v>
      </c>
      <c r="AW7" s="116">
        <v>27</v>
      </c>
      <c r="AX7" s="116">
        <v>8</v>
      </c>
      <c r="AY7" s="116">
        <v>0</v>
      </c>
      <c r="AZ7" s="85">
        <v>51</v>
      </c>
      <c r="BA7" s="85">
        <v>4</v>
      </c>
      <c r="BB7" s="109">
        <v>0</v>
      </c>
      <c r="BC7" s="87">
        <f>3+3+4+3+3+4+4+4</f>
        <v>28</v>
      </c>
      <c r="BD7" s="87">
        <f>2+2+1+2+2+1+1+1</f>
        <v>12</v>
      </c>
      <c r="BE7" s="109">
        <v>0</v>
      </c>
      <c r="BF7" s="86">
        <v>34</v>
      </c>
      <c r="BG7" s="86">
        <v>1</v>
      </c>
      <c r="BH7" s="109">
        <v>0</v>
      </c>
      <c r="BI7" s="117">
        <v>30</v>
      </c>
      <c r="BJ7" s="117">
        <v>7</v>
      </c>
      <c r="BK7" s="51">
        <v>0</v>
      </c>
      <c r="BL7" s="118">
        <v>30</v>
      </c>
      <c r="BM7" s="118">
        <v>15</v>
      </c>
      <c r="BN7" s="51">
        <v>0</v>
      </c>
    </row>
    <row r="8" spans="1:66" s="119" customFormat="1" ht="27.75" customHeight="1">
      <c r="A8" s="45">
        <v>4</v>
      </c>
      <c r="B8" s="104" t="s">
        <v>298</v>
      </c>
      <c r="C8" s="105" t="s">
        <v>299</v>
      </c>
      <c r="D8" s="45" t="str">
        <f t="shared" si="1"/>
        <v>男</v>
      </c>
      <c r="E8" s="106">
        <f t="shared" si="2"/>
        <v>28102</v>
      </c>
      <c r="F8" s="45">
        <f t="shared" ca="1" si="3"/>
        <v>38</v>
      </c>
      <c r="G8" s="45" t="s">
        <v>277</v>
      </c>
      <c r="H8" s="45" t="s">
        <v>278</v>
      </c>
      <c r="I8" s="45" t="s">
        <v>279</v>
      </c>
      <c r="J8" s="45" t="s">
        <v>297</v>
      </c>
      <c r="K8" s="124" t="s">
        <v>562</v>
      </c>
      <c r="L8" s="182">
        <f t="shared" si="4"/>
        <v>272</v>
      </c>
      <c r="M8" s="183">
        <v>1156</v>
      </c>
      <c r="N8" s="183">
        <v>190</v>
      </c>
      <c r="O8" s="176">
        <v>14</v>
      </c>
      <c r="P8" s="184"/>
      <c r="Q8" s="185">
        <f>(M8*0.9+N8*0.75+O8*0.6)/(M8+N8+O8)*100</f>
        <v>87.59558823529413</v>
      </c>
      <c r="R8" s="120"/>
      <c r="S8" s="112">
        <v>33</v>
      </c>
      <c r="T8" s="112">
        <v>7</v>
      </c>
      <c r="U8" s="109">
        <v>0</v>
      </c>
      <c r="V8" s="113">
        <v>22</v>
      </c>
      <c r="W8" s="113">
        <v>3</v>
      </c>
      <c r="X8" s="109">
        <v>0</v>
      </c>
      <c r="Y8" s="86">
        <v>64</v>
      </c>
      <c r="Z8" s="86">
        <v>11</v>
      </c>
      <c r="AA8" s="109">
        <v>0</v>
      </c>
      <c r="AB8" s="114">
        <v>81</v>
      </c>
      <c r="AC8" s="114">
        <v>9</v>
      </c>
      <c r="AD8" s="109">
        <v>0</v>
      </c>
      <c r="AE8" s="86">
        <v>14</v>
      </c>
      <c r="AF8" s="86">
        <v>1</v>
      </c>
      <c r="AG8" s="109">
        <v>0</v>
      </c>
      <c r="AH8" s="86">
        <v>13</v>
      </c>
      <c r="AI8" s="86">
        <v>7</v>
      </c>
      <c r="AJ8" s="109">
        <v>0</v>
      </c>
      <c r="AK8" s="86">
        <v>129</v>
      </c>
      <c r="AL8" s="86">
        <v>21</v>
      </c>
      <c r="AM8" s="86">
        <v>0</v>
      </c>
      <c r="AN8" s="87">
        <v>439</v>
      </c>
      <c r="AO8" s="87">
        <v>92</v>
      </c>
      <c r="AP8" s="87">
        <v>15</v>
      </c>
      <c r="AQ8" s="86">
        <v>176</v>
      </c>
      <c r="AR8" s="86">
        <v>49</v>
      </c>
      <c r="AS8" s="86">
        <v>10</v>
      </c>
      <c r="AT8" s="116">
        <v>127</v>
      </c>
      <c r="AU8" s="116">
        <v>3</v>
      </c>
      <c r="AV8" s="109">
        <v>0</v>
      </c>
      <c r="AW8" s="116">
        <v>28</v>
      </c>
      <c r="AX8" s="116">
        <v>7</v>
      </c>
      <c r="AY8" s="116">
        <v>0</v>
      </c>
      <c r="AZ8" s="85">
        <v>51</v>
      </c>
      <c r="BA8" s="85">
        <v>4</v>
      </c>
      <c r="BB8" s="109">
        <v>0</v>
      </c>
      <c r="BC8" s="87">
        <f>4+4+4+3+3+4+4+4</f>
        <v>30</v>
      </c>
      <c r="BD8" s="87">
        <f>1+1+1+2+2+1+1+1</f>
        <v>10</v>
      </c>
      <c r="BE8" s="109">
        <v>0</v>
      </c>
      <c r="BF8" s="86">
        <v>31</v>
      </c>
      <c r="BG8" s="86">
        <v>4</v>
      </c>
      <c r="BH8" s="109">
        <v>0</v>
      </c>
      <c r="BI8" s="117">
        <v>28</v>
      </c>
      <c r="BJ8" s="117">
        <v>12</v>
      </c>
      <c r="BK8" s="51">
        <v>0</v>
      </c>
      <c r="BL8" s="118">
        <v>41</v>
      </c>
      <c r="BM8" s="118">
        <v>4</v>
      </c>
      <c r="BN8" s="51">
        <v>0</v>
      </c>
    </row>
    <row r="9" spans="1:66" s="119" customFormat="1" ht="20.100000000000001" customHeight="1">
      <c r="A9" s="45">
        <v>5</v>
      </c>
      <c r="B9" s="104" t="s">
        <v>300</v>
      </c>
      <c r="C9" s="105" t="s">
        <v>301</v>
      </c>
      <c r="D9" s="45" t="str">
        <f t="shared" si="1"/>
        <v>女</v>
      </c>
      <c r="E9" s="106">
        <f t="shared" si="2"/>
        <v>26915</v>
      </c>
      <c r="F9" s="45">
        <f t="shared" ca="1" si="3"/>
        <v>41</v>
      </c>
      <c r="G9" s="45" t="s">
        <v>277</v>
      </c>
      <c r="H9" s="45" t="s">
        <v>302</v>
      </c>
      <c r="I9" s="45" t="s">
        <v>296</v>
      </c>
      <c r="J9" s="45" t="s">
        <v>303</v>
      </c>
      <c r="K9" s="104" t="s">
        <v>563</v>
      </c>
      <c r="L9" s="182">
        <f t="shared" si="4"/>
        <v>274</v>
      </c>
      <c r="M9" s="183">
        <v>1195</v>
      </c>
      <c r="N9" s="183">
        <v>165</v>
      </c>
      <c r="O9" s="176">
        <v>10</v>
      </c>
      <c r="P9" s="184"/>
      <c r="Q9" s="185">
        <f>(M9*0.9+N9*0.75+O9*0.6)/(M9+N9+O9)*100</f>
        <v>87.974452554744531</v>
      </c>
      <c r="R9" s="120"/>
      <c r="S9" s="112">
        <v>35</v>
      </c>
      <c r="T9" s="112">
        <v>5</v>
      </c>
      <c r="U9" s="109">
        <v>0</v>
      </c>
      <c r="V9" s="113">
        <v>24</v>
      </c>
      <c r="W9" s="113">
        <v>1</v>
      </c>
      <c r="X9" s="109">
        <v>0</v>
      </c>
      <c r="Y9" s="86">
        <v>62</v>
      </c>
      <c r="Z9" s="86">
        <v>13</v>
      </c>
      <c r="AA9" s="109">
        <v>0</v>
      </c>
      <c r="AB9" s="114">
        <v>87</v>
      </c>
      <c r="AC9" s="114">
        <v>3</v>
      </c>
      <c r="AD9" s="109">
        <v>0</v>
      </c>
      <c r="AE9" s="86">
        <v>13</v>
      </c>
      <c r="AF9" s="86">
        <v>2</v>
      </c>
      <c r="AG9" s="109">
        <v>0</v>
      </c>
      <c r="AH9" s="86">
        <v>13</v>
      </c>
      <c r="AI9" s="86">
        <v>7</v>
      </c>
      <c r="AJ9" s="109">
        <v>0</v>
      </c>
      <c r="AK9" s="86">
        <v>130</v>
      </c>
      <c r="AL9" s="86">
        <v>20</v>
      </c>
      <c r="AM9" s="86">
        <v>0</v>
      </c>
      <c r="AN9" s="87">
        <v>456</v>
      </c>
      <c r="AO9" s="87">
        <v>84</v>
      </c>
      <c r="AP9" s="87">
        <v>6</v>
      </c>
      <c r="AQ9" s="86">
        <v>185</v>
      </c>
      <c r="AR9" s="86">
        <v>50</v>
      </c>
      <c r="AS9" s="86">
        <v>0</v>
      </c>
      <c r="AT9" s="116">
        <v>129</v>
      </c>
      <c r="AU9" s="116">
        <v>1</v>
      </c>
      <c r="AV9" s="109">
        <v>0</v>
      </c>
      <c r="AW9" s="116">
        <v>28</v>
      </c>
      <c r="AX9" s="116">
        <v>7</v>
      </c>
      <c r="AY9" s="116">
        <v>0</v>
      </c>
      <c r="AZ9" s="85">
        <v>52</v>
      </c>
      <c r="BA9" s="85">
        <v>3</v>
      </c>
      <c r="BB9" s="109">
        <v>0</v>
      </c>
      <c r="BC9" s="87">
        <f>5+5+5+5+5+5+5+5</f>
        <v>40</v>
      </c>
      <c r="BD9" s="87">
        <v>0</v>
      </c>
      <c r="BE9" s="109">
        <v>0</v>
      </c>
      <c r="BF9" s="86">
        <v>34</v>
      </c>
      <c r="BG9" s="86">
        <v>1</v>
      </c>
      <c r="BH9" s="109">
        <v>0</v>
      </c>
      <c r="BI9" s="117">
        <v>29</v>
      </c>
      <c r="BJ9" s="117">
        <v>11</v>
      </c>
      <c r="BK9" s="51">
        <v>0</v>
      </c>
      <c r="BL9" s="118">
        <v>39</v>
      </c>
      <c r="BM9" s="118">
        <v>6</v>
      </c>
      <c r="BN9" s="51">
        <v>0</v>
      </c>
    </row>
    <row r="10" spans="1:66" s="119" customFormat="1" ht="27.75" customHeight="1">
      <c r="A10" s="45">
        <v>6</v>
      </c>
      <c r="B10" s="104" t="s">
        <v>304</v>
      </c>
      <c r="C10" s="105" t="s">
        <v>305</v>
      </c>
      <c r="D10" s="45" t="str">
        <f t="shared" si="1"/>
        <v>女</v>
      </c>
      <c r="E10" s="106">
        <f t="shared" si="2"/>
        <v>30327</v>
      </c>
      <c r="F10" s="45">
        <f t="shared" ca="1" si="3"/>
        <v>32</v>
      </c>
      <c r="G10" s="45" t="s">
        <v>277</v>
      </c>
      <c r="H10" s="45" t="s">
        <v>278</v>
      </c>
      <c r="I10" s="45" t="s">
        <v>296</v>
      </c>
      <c r="J10" s="45" t="s">
        <v>306</v>
      </c>
      <c r="K10" s="124" t="s">
        <v>564</v>
      </c>
      <c r="L10" s="182">
        <f t="shared" si="4"/>
        <v>274</v>
      </c>
      <c r="M10" s="183">
        <v>1212</v>
      </c>
      <c r="N10" s="183">
        <v>148</v>
      </c>
      <c r="O10" s="176">
        <v>10</v>
      </c>
      <c r="P10" s="184"/>
      <c r="Q10" s="185">
        <f t="shared" ref="Q10:Q13" si="5">(M10*0.9+N10*0.75+O10*0.6)/(M10+N10+O6)*100</f>
        <v>87.521739130434781</v>
      </c>
      <c r="R10" s="120"/>
      <c r="S10" s="112">
        <v>37</v>
      </c>
      <c r="T10" s="112">
        <v>3</v>
      </c>
      <c r="U10" s="109">
        <v>0</v>
      </c>
      <c r="V10" s="113">
        <v>24</v>
      </c>
      <c r="W10" s="113">
        <v>1</v>
      </c>
      <c r="X10" s="109">
        <v>0</v>
      </c>
      <c r="Y10" s="86">
        <v>68</v>
      </c>
      <c r="Z10" s="86">
        <v>7</v>
      </c>
      <c r="AA10" s="109">
        <v>0</v>
      </c>
      <c r="AB10" s="114">
        <v>88</v>
      </c>
      <c r="AC10" s="114">
        <v>2</v>
      </c>
      <c r="AD10" s="109">
        <v>0</v>
      </c>
      <c r="AE10" s="86">
        <v>14</v>
      </c>
      <c r="AF10" s="86">
        <v>1</v>
      </c>
      <c r="AG10" s="109">
        <v>0</v>
      </c>
      <c r="AH10" s="86">
        <v>17</v>
      </c>
      <c r="AI10" s="86">
        <v>3</v>
      </c>
      <c r="AJ10" s="109">
        <v>0</v>
      </c>
      <c r="AK10" s="86">
        <v>132</v>
      </c>
      <c r="AL10" s="86">
        <v>18</v>
      </c>
      <c r="AM10" s="86">
        <v>0</v>
      </c>
      <c r="AN10" s="87">
        <v>468</v>
      </c>
      <c r="AO10" s="87">
        <v>78</v>
      </c>
      <c r="AP10" s="86">
        <v>0</v>
      </c>
      <c r="AQ10" s="86">
        <v>196</v>
      </c>
      <c r="AR10" s="86">
        <v>39</v>
      </c>
      <c r="AS10" s="86">
        <v>0</v>
      </c>
      <c r="AT10" s="116">
        <v>128</v>
      </c>
      <c r="AU10" s="116">
        <v>2</v>
      </c>
      <c r="AV10" s="109">
        <v>0</v>
      </c>
      <c r="AW10" s="116">
        <v>28</v>
      </c>
      <c r="AX10" s="116">
        <v>7</v>
      </c>
      <c r="AY10" s="116">
        <v>0</v>
      </c>
      <c r="AZ10" s="85">
        <v>51</v>
      </c>
      <c r="BA10" s="85">
        <v>4</v>
      </c>
      <c r="BB10" s="109">
        <v>0</v>
      </c>
      <c r="BC10" s="87">
        <f>5+5+5+5+5+5+5+5</f>
        <v>40</v>
      </c>
      <c r="BD10" s="87">
        <v>0</v>
      </c>
      <c r="BE10" s="109">
        <v>0</v>
      </c>
      <c r="BF10" s="86">
        <v>34</v>
      </c>
      <c r="BG10" s="86">
        <v>1</v>
      </c>
      <c r="BH10" s="109">
        <v>0</v>
      </c>
      <c r="BI10" s="117">
        <v>29</v>
      </c>
      <c r="BJ10" s="117">
        <v>11</v>
      </c>
      <c r="BK10" s="51">
        <v>0</v>
      </c>
      <c r="BL10" s="118">
        <v>40</v>
      </c>
      <c r="BM10" s="118">
        <v>5</v>
      </c>
      <c r="BN10" s="51">
        <v>0</v>
      </c>
    </row>
    <row r="11" spans="1:66" s="119" customFormat="1" ht="28.5" customHeight="1">
      <c r="A11" s="45">
        <v>7</v>
      </c>
      <c r="B11" s="104" t="s">
        <v>307</v>
      </c>
      <c r="C11" s="121" t="s">
        <v>308</v>
      </c>
      <c r="D11" s="45" t="str">
        <f t="shared" si="1"/>
        <v>男</v>
      </c>
      <c r="E11" s="106">
        <f t="shared" si="2"/>
        <v>31936</v>
      </c>
      <c r="F11" s="45">
        <f t="shared" ca="1" si="3"/>
        <v>27</v>
      </c>
      <c r="G11" s="122" t="s">
        <v>277</v>
      </c>
      <c r="H11" s="122" t="s">
        <v>278</v>
      </c>
      <c r="I11" s="122" t="s">
        <v>279</v>
      </c>
      <c r="J11" s="122" t="s">
        <v>306</v>
      </c>
      <c r="K11" s="45" t="s">
        <v>309</v>
      </c>
      <c r="L11" s="182">
        <f t="shared" si="4"/>
        <v>274</v>
      </c>
      <c r="M11" s="183">
        <v>1210</v>
      </c>
      <c r="N11" s="183">
        <v>152</v>
      </c>
      <c r="O11" s="183">
        <v>8</v>
      </c>
      <c r="P11" s="184"/>
      <c r="Q11" s="185">
        <f t="shared" si="5"/>
        <v>88.160583941605836</v>
      </c>
      <c r="R11" s="120"/>
      <c r="S11" s="112">
        <v>34</v>
      </c>
      <c r="T11" s="112">
        <v>6</v>
      </c>
      <c r="U11" s="109">
        <v>0</v>
      </c>
      <c r="V11" s="113">
        <v>23</v>
      </c>
      <c r="W11" s="113">
        <v>2</v>
      </c>
      <c r="X11" s="109">
        <v>0</v>
      </c>
      <c r="Y11" s="86">
        <v>69</v>
      </c>
      <c r="Z11" s="86">
        <v>6</v>
      </c>
      <c r="AA11" s="109">
        <v>0</v>
      </c>
      <c r="AB11" s="114">
        <v>88</v>
      </c>
      <c r="AC11" s="114">
        <v>2</v>
      </c>
      <c r="AD11" s="109">
        <v>0</v>
      </c>
      <c r="AE11" s="86">
        <v>14</v>
      </c>
      <c r="AF11" s="86">
        <v>1</v>
      </c>
      <c r="AG11" s="109">
        <v>0</v>
      </c>
      <c r="AH11" s="86">
        <v>17</v>
      </c>
      <c r="AI11" s="86">
        <v>3</v>
      </c>
      <c r="AJ11" s="109">
        <v>0</v>
      </c>
      <c r="AK11" s="86">
        <v>142</v>
      </c>
      <c r="AL11" s="86">
        <v>8</v>
      </c>
      <c r="AM11" s="86">
        <v>0</v>
      </c>
      <c r="AN11" s="87">
        <v>460</v>
      </c>
      <c r="AO11" s="87">
        <v>84</v>
      </c>
      <c r="AP11" s="86">
        <v>0</v>
      </c>
      <c r="AQ11" s="86">
        <v>189</v>
      </c>
      <c r="AR11" s="86">
        <v>46</v>
      </c>
      <c r="AS11" s="86">
        <v>0</v>
      </c>
      <c r="AT11" s="116">
        <v>129</v>
      </c>
      <c r="AU11" s="116">
        <v>1</v>
      </c>
      <c r="AV11" s="109">
        <v>0</v>
      </c>
      <c r="AW11" s="116">
        <v>28</v>
      </c>
      <c r="AX11" s="116">
        <v>7</v>
      </c>
      <c r="AY11" s="116">
        <v>0</v>
      </c>
      <c r="AZ11" s="85">
        <v>52</v>
      </c>
      <c r="BA11" s="85">
        <v>3</v>
      </c>
      <c r="BB11" s="109">
        <v>0</v>
      </c>
      <c r="BC11" s="87">
        <f>4+5+4+3+4+5+5+5</f>
        <v>35</v>
      </c>
      <c r="BD11" s="87">
        <f>1+1+2+1</f>
        <v>5</v>
      </c>
      <c r="BE11" s="109">
        <v>0</v>
      </c>
      <c r="BF11" s="86">
        <v>34</v>
      </c>
      <c r="BG11" s="86">
        <v>1</v>
      </c>
      <c r="BH11" s="109">
        <v>0</v>
      </c>
      <c r="BI11" s="117">
        <v>34</v>
      </c>
      <c r="BJ11" s="117">
        <v>6</v>
      </c>
      <c r="BK11" s="51">
        <v>0</v>
      </c>
      <c r="BL11" s="118">
        <v>40</v>
      </c>
      <c r="BM11" s="118">
        <v>5</v>
      </c>
      <c r="BN11" s="51">
        <v>0</v>
      </c>
    </row>
    <row r="12" spans="1:66" s="119" customFormat="1" ht="25.5" customHeight="1">
      <c r="A12" s="45">
        <v>8</v>
      </c>
      <c r="B12" s="104" t="s">
        <v>310</v>
      </c>
      <c r="C12" s="121" t="s">
        <v>311</v>
      </c>
      <c r="D12" s="45" t="str">
        <f t="shared" si="1"/>
        <v>女</v>
      </c>
      <c r="E12" s="106">
        <f t="shared" si="2"/>
        <v>27151</v>
      </c>
      <c r="F12" s="45">
        <f t="shared" ca="1" si="3"/>
        <v>41</v>
      </c>
      <c r="G12" s="45" t="s">
        <v>277</v>
      </c>
      <c r="H12" s="45" t="s">
        <v>278</v>
      </c>
      <c r="I12" s="45" t="s">
        <v>279</v>
      </c>
      <c r="J12" s="45" t="s">
        <v>297</v>
      </c>
      <c r="K12" s="104" t="s">
        <v>565</v>
      </c>
      <c r="L12" s="182">
        <f t="shared" si="4"/>
        <v>274</v>
      </c>
      <c r="M12" s="183">
        <v>1201</v>
      </c>
      <c r="N12" s="183">
        <v>159</v>
      </c>
      <c r="O12" s="183">
        <v>10</v>
      </c>
      <c r="P12" s="184"/>
      <c r="Q12" s="185">
        <f t="shared" si="5"/>
        <v>87.783842794759835</v>
      </c>
      <c r="R12" s="120"/>
      <c r="S12" s="112">
        <v>36</v>
      </c>
      <c r="T12" s="112">
        <v>4</v>
      </c>
      <c r="U12" s="109">
        <v>0</v>
      </c>
      <c r="V12" s="113">
        <v>24</v>
      </c>
      <c r="W12" s="113">
        <v>1</v>
      </c>
      <c r="X12" s="109">
        <v>0</v>
      </c>
      <c r="Y12" s="86">
        <v>68</v>
      </c>
      <c r="Z12" s="86">
        <v>7</v>
      </c>
      <c r="AA12" s="109">
        <v>0</v>
      </c>
      <c r="AB12" s="114">
        <v>90</v>
      </c>
      <c r="AC12" s="114">
        <v>0</v>
      </c>
      <c r="AD12" s="109">
        <v>0</v>
      </c>
      <c r="AE12" s="86">
        <v>14</v>
      </c>
      <c r="AF12" s="86">
        <v>1</v>
      </c>
      <c r="AG12" s="109">
        <v>0</v>
      </c>
      <c r="AH12" s="86">
        <v>17</v>
      </c>
      <c r="AI12" s="86">
        <v>3</v>
      </c>
      <c r="AJ12" s="109">
        <v>0</v>
      </c>
      <c r="AK12" s="86">
        <v>140</v>
      </c>
      <c r="AL12" s="86">
        <v>10</v>
      </c>
      <c r="AM12" s="86">
        <v>0</v>
      </c>
      <c r="AN12" s="87">
        <v>464</v>
      </c>
      <c r="AO12" s="87">
        <v>81</v>
      </c>
      <c r="AP12" s="86">
        <v>0</v>
      </c>
      <c r="AQ12" s="86">
        <v>189</v>
      </c>
      <c r="AR12" s="86">
        <v>39</v>
      </c>
      <c r="AS12" s="86">
        <v>7</v>
      </c>
      <c r="AT12" s="116">
        <v>129</v>
      </c>
      <c r="AU12" s="116">
        <v>1</v>
      </c>
      <c r="AV12" s="109">
        <v>0</v>
      </c>
      <c r="AW12" s="116">
        <v>28</v>
      </c>
      <c r="AX12" s="116">
        <v>7</v>
      </c>
      <c r="AY12" s="116">
        <v>0</v>
      </c>
      <c r="AZ12" s="85">
        <v>53</v>
      </c>
      <c r="BA12" s="85">
        <v>2</v>
      </c>
      <c r="BB12" s="109">
        <v>0</v>
      </c>
      <c r="BC12" s="87">
        <f>3+4+4+2+4+4+4+4</f>
        <v>29</v>
      </c>
      <c r="BD12" s="87">
        <f>2+1+1+3+1+1+1+1</f>
        <v>11</v>
      </c>
      <c r="BE12" s="109">
        <v>0</v>
      </c>
      <c r="BF12" s="86">
        <v>33</v>
      </c>
      <c r="BG12" s="86">
        <v>2</v>
      </c>
      <c r="BH12" s="109">
        <v>0</v>
      </c>
      <c r="BI12" s="117">
        <v>32</v>
      </c>
      <c r="BJ12" s="117">
        <v>8</v>
      </c>
      <c r="BK12" s="51">
        <v>0</v>
      </c>
      <c r="BL12" s="118">
        <v>42</v>
      </c>
      <c r="BM12" s="118">
        <v>3</v>
      </c>
      <c r="BN12" s="51">
        <v>0</v>
      </c>
    </row>
    <row r="13" spans="1:66" s="119" customFormat="1" ht="30.75" customHeight="1">
      <c r="A13" s="45">
        <v>9</v>
      </c>
      <c r="B13" s="104" t="s">
        <v>312</v>
      </c>
      <c r="C13" s="105" t="s">
        <v>313</v>
      </c>
      <c r="D13" s="45" t="str">
        <f t="shared" si="1"/>
        <v>男</v>
      </c>
      <c r="E13" s="106">
        <f t="shared" si="2"/>
        <v>32030</v>
      </c>
      <c r="F13" s="45">
        <f t="shared" ca="1" si="3"/>
        <v>27</v>
      </c>
      <c r="G13" s="45" t="s">
        <v>314</v>
      </c>
      <c r="H13" s="45" t="s">
        <v>278</v>
      </c>
      <c r="I13" s="45" t="s">
        <v>296</v>
      </c>
      <c r="J13" s="45" t="s">
        <v>306</v>
      </c>
      <c r="K13" s="104" t="s">
        <v>566</v>
      </c>
      <c r="L13" s="182">
        <f t="shared" si="4"/>
        <v>274</v>
      </c>
      <c r="M13" s="183">
        <v>1197</v>
      </c>
      <c r="N13" s="183">
        <v>166</v>
      </c>
      <c r="O13" s="183">
        <v>7</v>
      </c>
      <c r="P13" s="184"/>
      <c r="Q13" s="185">
        <f t="shared" si="5"/>
        <v>87.836853605243988</v>
      </c>
      <c r="R13" s="111"/>
      <c r="S13" s="112">
        <v>37</v>
      </c>
      <c r="T13" s="112">
        <v>3</v>
      </c>
      <c r="U13" s="109">
        <v>0</v>
      </c>
      <c r="V13" s="113">
        <v>22</v>
      </c>
      <c r="W13" s="113">
        <v>3</v>
      </c>
      <c r="X13" s="109">
        <v>0</v>
      </c>
      <c r="Y13" s="86">
        <v>67</v>
      </c>
      <c r="Z13" s="86">
        <v>8</v>
      </c>
      <c r="AA13" s="109">
        <v>0</v>
      </c>
      <c r="AB13" s="114">
        <v>89</v>
      </c>
      <c r="AC13" s="114">
        <v>1</v>
      </c>
      <c r="AD13" s="109">
        <v>0</v>
      </c>
      <c r="AE13" s="86">
        <v>14</v>
      </c>
      <c r="AF13" s="86">
        <v>1</v>
      </c>
      <c r="AG13" s="109">
        <v>0</v>
      </c>
      <c r="AH13" s="86">
        <v>15</v>
      </c>
      <c r="AI13" s="86">
        <v>5</v>
      </c>
      <c r="AJ13" s="109">
        <v>0</v>
      </c>
      <c r="AK13" s="86">
        <v>142</v>
      </c>
      <c r="AL13" s="86">
        <v>8</v>
      </c>
      <c r="AM13" s="86">
        <v>0</v>
      </c>
      <c r="AN13" s="87">
        <v>460</v>
      </c>
      <c r="AO13" s="87">
        <v>85</v>
      </c>
      <c r="AP13" s="86">
        <v>0</v>
      </c>
      <c r="AQ13" s="86">
        <v>184</v>
      </c>
      <c r="AR13" s="86">
        <v>51</v>
      </c>
      <c r="AS13" s="86">
        <v>0</v>
      </c>
      <c r="AT13" s="116">
        <v>128</v>
      </c>
      <c r="AU13" s="116">
        <v>2</v>
      </c>
      <c r="AV13" s="109">
        <v>0</v>
      </c>
      <c r="AW13" s="116">
        <v>28</v>
      </c>
      <c r="AX13" s="116">
        <v>7</v>
      </c>
      <c r="AY13" s="116">
        <v>0</v>
      </c>
      <c r="AZ13" s="85">
        <v>54</v>
      </c>
      <c r="BA13" s="85">
        <v>1</v>
      </c>
      <c r="BB13" s="109">
        <v>0</v>
      </c>
      <c r="BC13" s="87">
        <f>5+5+5+5+3+4+4+4</f>
        <v>35</v>
      </c>
      <c r="BD13" s="87">
        <f>2+1+1+1</f>
        <v>5</v>
      </c>
      <c r="BE13" s="109">
        <v>0</v>
      </c>
      <c r="BF13" s="86">
        <v>33</v>
      </c>
      <c r="BG13" s="86">
        <v>2</v>
      </c>
      <c r="BH13" s="109">
        <v>0</v>
      </c>
      <c r="BI13" s="117">
        <v>27</v>
      </c>
      <c r="BJ13" s="117">
        <v>13</v>
      </c>
      <c r="BK13" s="51">
        <v>0</v>
      </c>
      <c r="BL13" s="118">
        <v>37</v>
      </c>
      <c r="BM13" s="118">
        <v>8</v>
      </c>
      <c r="BN13" s="51">
        <v>0</v>
      </c>
    </row>
    <row r="14" spans="1:66" s="119" customFormat="1" ht="20.100000000000001" customHeight="1">
      <c r="A14" s="259" t="s">
        <v>315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U14" s="119">
        <v>0</v>
      </c>
      <c r="X14" s="119">
        <v>0</v>
      </c>
      <c r="AA14" s="119">
        <v>0</v>
      </c>
      <c r="AD14" s="119">
        <v>0</v>
      </c>
      <c r="AG14" s="119">
        <v>0</v>
      </c>
      <c r="AJ14" s="119">
        <v>0</v>
      </c>
      <c r="AP14" s="123">
        <v>0</v>
      </c>
      <c r="BI14" s="94"/>
      <c r="BJ14" s="94"/>
    </row>
    <row r="15" spans="1:66" s="119" customFormat="1" ht="20.100000000000001" customHeight="1">
      <c r="A15" s="260" t="s">
        <v>241</v>
      </c>
      <c r="B15" s="260" t="s">
        <v>242</v>
      </c>
      <c r="C15" s="45" t="s">
        <v>243</v>
      </c>
      <c r="D15" s="260" t="s">
        <v>244</v>
      </c>
      <c r="E15" s="45" t="s">
        <v>245</v>
      </c>
      <c r="F15" s="260" t="s">
        <v>246</v>
      </c>
      <c r="G15" s="260" t="s">
        <v>247</v>
      </c>
      <c r="H15" s="260" t="s">
        <v>248</v>
      </c>
      <c r="I15" s="260" t="s">
        <v>316</v>
      </c>
      <c r="J15" s="260" t="s">
        <v>250</v>
      </c>
      <c r="K15" s="260" t="s">
        <v>251</v>
      </c>
      <c r="L15" s="239" t="s">
        <v>252</v>
      </c>
      <c r="M15" s="239" t="s">
        <v>253</v>
      </c>
      <c r="N15" s="239"/>
      <c r="O15" s="239"/>
      <c r="P15" s="107"/>
      <c r="Q15" s="241" t="s">
        <v>254</v>
      </c>
      <c r="R15" s="239" t="s">
        <v>255</v>
      </c>
      <c r="S15" s="109"/>
      <c r="T15" s="109"/>
      <c r="U15" s="109">
        <v>0</v>
      </c>
      <c r="V15" s="109"/>
      <c r="W15" s="109"/>
      <c r="X15" s="109">
        <v>0</v>
      </c>
      <c r="Y15" s="109"/>
      <c r="Z15" s="109"/>
      <c r="AA15" s="109">
        <v>0</v>
      </c>
      <c r="AB15" s="109"/>
      <c r="AC15" s="109"/>
      <c r="AD15" s="109">
        <v>0</v>
      </c>
      <c r="AE15" s="109"/>
      <c r="AF15" s="109"/>
      <c r="AG15" s="109">
        <v>0</v>
      </c>
      <c r="AH15" s="109"/>
      <c r="AI15" s="109"/>
      <c r="AJ15" s="109">
        <v>0</v>
      </c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51"/>
      <c r="BJ15" s="51"/>
      <c r="BK15" s="109"/>
      <c r="BL15" s="109"/>
      <c r="BM15" s="109"/>
      <c r="BN15" s="109"/>
    </row>
    <row r="16" spans="1:66" s="119" customFormat="1" ht="20.100000000000001" customHeight="1">
      <c r="A16" s="260"/>
      <c r="B16" s="260"/>
      <c r="C16" s="45"/>
      <c r="D16" s="260"/>
      <c r="E16" s="45"/>
      <c r="F16" s="260"/>
      <c r="G16" s="260"/>
      <c r="H16" s="260"/>
      <c r="I16" s="260"/>
      <c r="J16" s="260"/>
      <c r="K16" s="260"/>
      <c r="L16" s="239"/>
      <c r="M16" s="107" t="s">
        <v>256</v>
      </c>
      <c r="N16" s="107" t="s">
        <v>257</v>
      </c>
      <c r="O16" s="107" t="s">
        <v>258</v>
      </c>
      <c r="P16" s="107"/>
      <c r="Q16" s="241"/>
      <c r="R16" s="239"/>
      <c r="S16" s="109"/>
      <c r="T16" s="109"/>
      <c r="U16" s="109">
        <v>0</v>
      </c>
      <c r="V16" s="109"/>
      <c r="W16" s="109"/>
      <c r="X16" s="109">
        <v>0</v>
      </c>
      <c r="Y16" s="109"/>
      <c r="Z16" s="109"/>
      <c r="AA16" s="109">
        <v>0</v>
      </c>
      <c r="AB16" s="109"/>
      <c r="AC16" s="109"/>
      <c r="AD16" s="109">
        <v>0</v>
      </c>
      <c r="AE16" s="109"/>
      <c r="AF16" s="109"/>
      <c r="AG16" s="109">
        <v>0</v>
      </c>
      <c r="AH16" s="109"/>
      <c r="AI16" s="109"/>
      <c r="AJ16" s="109">
        <v>0</v>
      </c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51"/>
      <c r="BJ16" s="51"/>
      <c r="BK16" s="109"/>
      <c r="BL16" s="109"/>
      <c r="BM16" s="109"/>
      <c r="BN16" s="109"/>
    </row>
    <row r="17" spans="1:66" s="119" customFormat="1" ht="20.100000000000001" customHeight="1">
      <c r="A17" s="45">
        <v>1</v>
      </c>
      <c r="B17" s="104" t="s">
        <v>317</v>
      </c>
      <c r="C17" s="121" t="s">
        <v>318</v>
      </c>
      <c r="D17" s="45" t="str">
        <f>IF(MOD(IF(LEN(C17)=15,MID(C17,15,1),MID(C17,17,1)),2)=0,"女","男")</f>
        <v>男</v>
      </c>
      <c r="E17" s="106">
        <f>IF(LEN(C17)=15,DATE(MID(C17,7,2),MID(C17,9,2),MID(C17,11,2)),DATE(MID(C17,7,4),MID(C17,11,2),MID(C17,13,2)))</f>
        <v>25397</v>
      </c>
      <c r="F17" s="45">
        <f ca="1">DATEDIF(E17,TODAY(),"y")</f>
        <v>45</v>
      </c>
      <c r="G17" s="45" t="s">
        <v>277</v>
      </c>
      <c r="H17" s="45" t="s">
        <v>302</v>
      </c>
      <c r="I17" s="45" t="s">
        <v>296</v>
      </c>
      <c r="J17" s="45"/>
      <c r="K17" s="104" t="s">
        <v>319</v>
      </c>
      <c r="L17" s="107">
        <f>(M17+N17+O17)/5</f>
        <v>166</v>
      </c>
      <c r="M17" s="108">
        <v>713</v>
      </c>
      <c r="N17" s="108">
        <v>109</v>
      </c>
      <c r="O17" s="109">
        <v>8</v>
      </c>
      <c r="P17" s="108"/>
      <c r="Q17" s="185">
        <f>(M17*0.9+N17*0.75+O17*0.6)/(M17+N17+O17)*100</f>
        <v>87.740963855421683</v>
      </c>
      <c r="R17" s="107"/>
      <c r="S17" s="10">
        <v>32</v>
      </c>
      <c r="T17" s="10">
        <v>8</v>
      </c>
      <c r="U17" s="109">
        <v>0</v>
      </c>
      <c r="V17" s="114">
        <v>20</v>
      </c>
      <c r="W17" s="114">
        <v>5</v>
      </c>
      <c r="X17" s="109">
        <v>0</v>
      </c>
      <c r="Y17" s="86">
        <v>67</v>
      </c>
      <c r="Z17" s="86">
        <v>8</v>
      </c>
      <c r="AA17" s="109">
        <v>0</v>
      </c>
      <c r="AB17" s="114">
        <v>87</v>
      </c>
      <c r="AC17" s="114">
        <v>3</v>
      </c>
      <c r="AD17" s="109">
        <v>0</v>
      </c>
      <c r="AE17" s="86">
        <v>13</v>
      </c>
      <c r="AF17" s="86">
        <v>2</v>
      </c>
      <c r="AG17" s="109">
        <v>0</v>
      </c>
      <c r="AH17" s="86">
        <v>16</v>
      </c>
      <c r="AI17" s="86">
        <v>4</v>
      </c>
      <c r="AJ17" s="109">
        <v>0</v>
      </c>
      <c r="AK17" s="87">
        <v>467</v>
      </c>
      <c r="AL17" s="87">
        <v>83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v>0</v>
      </c>
      <c r="AT17" s="86"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v>0</v>
      </c>
      <c r="BF17" s="86"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v>0</v>
      </c>
      <c r="BL17" s="86">
        <v>0</v>
      </c>
      <c r="BM17" s="86">
        <v>0</v>
      </c>
      <c r="BN17" s="86">
        <v>0</v>
      </c>
    </row>
    <row r="18" spans="1:66" s="119" customFormat="1" ht="20.100000000000001" customHeight="1">
      <c r="A18" s="45">
        <v>2</v>
      </c>
      <c r="B18" s="104" t="s">
        <v>320</v>
      </c>
      <c r="C18" s="122" t="s">
        <v>321</v>
      </c>
      <c r="D18" s="45" t="str">
        <f>IF(MOD(IF(LEN(C18)=15,MID(C18,15,1),MID(C18,17,1)),2)=0,"女","男")</f>
        <v>男</v>
      </c>
      <c r="E18" s="106">
        <f>IF(LEN(C18)=15,DATE(MID(C18,7,2),MID(C18,9,2),MID(C18,11,2)),DATE(MID(C18,7,4),MID(C18,11,2),MID(C18,13,2)))</f>
        <v>27299</v>
      </c>
      <c r="F18" s="45">
        <f ca="1">DATEDIF(E18,TODAY(),"y")</f>
        <v>40</v>
      </c>
      <c r="G18" s="122" t="s">
        <v>277</v>
      </c>
      <c r="H18" s="122" t="s">
        <v>278</v>
      </c>
      <c r="I18" s="122" t="s">
        <v>279</v>
      </c>
      <c r="J18" s="122" t="s">
        <v>306</v>
      </c>
      <c r="K18" s="104" t="s">
        <v>322</v>
      </c>
      <c r="L18" s="125">
        <f t="shared" ref="L18:L30" si="6">(M18+N18+O18)/5</f>
        <v>148</v>
      </c>
      <c r="M18" s="108">
        <v>644</v>
      </c>
      <c r="N18" s="108">
        <v>86</v>
      </c>
      <c r="O18" s="109">
        <v>10</v>
      </c>
      <c r="P18" s="108"/>
      <c r="Q18" s="185">
        <f t="shared" ref="Q18:Q30" si="7">(M18*0.9+N18*0.75+O18*0.6)/(M18+N18+O18)*100</f>
        <v>87.851351351351354</v>
      </c>
      <c r="R18" s="107"/>
      <c r="S18" s="10">
        <v>36</v>
      </c>
      <c r="T18" s="10">
        <v>4</v>
      </c>
      <c r="U18" s="109">
        <v>0</v>
      </c>
      <c r="V18" s="114">
        <v>19</v>
      </c>
      <c r="W18" s="114">
        <v>6</v>
      </c>
      <c r="X18" s="109">
        <v>0</v>
      </c>
      <c r="Y18" s="86">
        <v>68</v>
      </c>
      <c r="Z18" s="86">
        <v>7</v>
      </c>
      <c r="AA18" s="109">
        <v>0</v>
      </c>
      <c r="AB18" s="114">
        <v>88</v>
      </c>
      <c r="AC18" s="114">
        <v>2</v>
      </c>
      <c r="AD18" s="109">
        <v>0</v>
      </c>
      <c r="AE18" s="86">
        <v>13</v>
      </c>
      <c r="AF18" s="86">
        <v>2</v>
      </c>
      <c r="AG18" s="109">
        <v>0</v>
      </c>
      <c r="AH18" s="86">
        <v>15</v>
      </c>
      <c r="AI18" s="86">
        <v>5</v>
      </c>
      <c r="AJ18" s="109">
        <v>0</v>
      </c>
      <c r="AK18" s="86">
        <v>197</v>
      </c>
      <c r="AL18" s="86">
        <v>38</v>
      </c>
      <c r="AM18" s="109">
        <v>0</v>
      </c>
      <c r="AN18" s="85">
        <v>49</v>
      </c>
      <c r="AO18" s="85">
        <v>6</v>
      </c>
      <c r="AP18" s="86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09">
        <v>0</v>
      </c>
      <c r="BC18" s="109">
        <v>0</v>
      </c>
      <c r="BD18" s="109">
        <v>0</v>
      </c>
      <c r="BE18" s="109">
        <v>0</v>
      </c>
      <c r="BF18" s="109">
        <v>0</v>
      </c>
      <c r="BG18" s="109">
        <v>0</v>
      </c>
      <c r="BH18" s="109">
        <v>0</v>
      </c>
      <c r="BI18" s="109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</row>
    <row r="19" spans="1:66" s="119" customFormat="1" ht="21" customHeight="1">
      <c r="A19" s="45">
        <v>3</v>
      </c>
      <c r="B19" s="104" t="s">
        <v>323</v>
      </c>
      <c r="C19" s="105" t="s">
        <v>324</v>
      </c>
      <c r="D19" s="45" t="str">
        <f>IF(MOD(IF(LEN(C19)=15,MID(C19,15,1),MID(C19,17,1)),2)=0,"女","男")</f>
        <v>男</v>
      </c>
      <c r="E19" s="106">
        <f>IF(LEN(C19)=15,DATE(MID(C19,7,2),MID(C19,9,2),MID(C19,11,2)),DATE(MID(C19,7,4),MID(C19,11,2),MID(C19,13,2)))</f>
        <v>30947</v>
      </c>
      <c r="F19" s="45">
        <f ca="1">DATEDIF(E19,TODAY(),"y")</f>
        <v>30</v>
      </c>
      <c r="G19" s="45" t="s">
        <v>277</v>
      </c>
      <c r="H19" s="45" t="s">
        <v>290</v>
      </c>
      <c r="I19" s="45" t="s">
        <v>296</v>
      </c>
      <c r="J19" s="45" t="s">
        <v>306</v>
      </c>
      <c r="K19" s="104" t="s">
        <v>567</v>
      </c>
      <c r="L19" s="125">
        <f t="shared" si="6"/>
        <v>187</v>
      </c>
      <c r="M19" s="108">
        <v>812</v>
      </c>
      <c r="N19" s="108">
        <v>113</v>
      </c>
      <c r="O19" s="109">
        <v>10</v>
      </c>
      <c r="P19" s="108"/>
      <c r="Q19" s="185">
        <f t="shared" si="7"/>
        <v>87.866310160427815</v>
      </c>
      <c r="R19" s="107"/>
      <c r="S19" s="10">
        <v>33</v>
      </c>
      <c r="T19" s="10">
        <v>7</v>
      </c>
      <c r="U19" s="109">
        <v>0</v>
      </c>
      <c r="V19" s="114">
        <v>21</v>
      </c>
      <c r="W19" s="114">
        <v>4</v>
      </c>
      <c r="X19" s="109">
        <v>0</v>
      </c>
      <c r="Y19" s="86">
        <v>66</v>
      </c>
      <c r="Z19" s="86">
        <v>9</v>
      </c>
      <c r="AA19" s="109">
        <v>0</v>
      </c>
      <c r="AB19" s="114">
        <v>85</v>
      </c>
      <c r="AC19" s="114">
        <v>5</v>
      </c>
      <c r="AD19" s="109">
        <v>0</v>
      </c>
      <c r="AE19" s="86">
        <v>14</v>
      </c>
      <c r="AF19" s="86">
        <v>1</v>
      </c>
      <c r="AG19" s="109">
        <v>0</v>
      </c>
      <c r="AH19" s="86">
        <v>15</v>
      </c>
      <c r="AI19" s="86">
        <v>5</v>
      </c>
      <c r="AJ19" s="109">
        <v>0</v>
      </c>
      <c r="AK19" s="86">
        <v>136</v>
      </c>
      <c r="AL19" s="86">
        <v>14</v>
      </c>
      <c r="AM19" s="109">
        <v>0</v>
      </c>
      <c r="AN19" s="87">
        <v>440</v>
      </c>
      <c r="AO19" s="87">
        <v>89</v>
      </c>
      <c r="AP19" s="87">
        <v>7</v>
      </c>
      <c r="AQ19" s="116">
        <v>28</v>
      </c>
      <c r="AR19" s="116">
        <v>7</v>
      </c>
      <c r="AS19" s="21">
        <v>0</v>
      </c>
      <c r="AT19" s="116">
        <v>129</v>
      </c>
      <c r="AU19" s="116">
        <v>1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09">
        <v>0</v>
      </c>
      <c r="BC19" s="109">
        <v>0</v>
      </c>
      <c r="BD19" s="109">
        <v>0</v>
      </c>
      <c r="BE19" s="109">
        <v>0</v>
      </c>
      <c r="BF19" s="109">
        <v>0</v>
      </c>
      <c r="BG19" s="109">
        <v>0</v>
      </c>
      <c r="BH19" s="109">
        <v>0</v>
      </c>
      <c r="BI19" s="109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</row>
    <row r="20" spans="1:66" s="119" customFormat="1" ht="20.100000000000001" customHeight="1">
      <c r="A20" s="45">
        <v>4</v>
      </c>
      <c r="B20" s="104" t="s">
        <v>325</v>
      </c>
      <c r="C20" s="121" t="s">
        <v>326</v>
      </c>
      <c r="D20" s="45" t="str">
        <f t="shared" ref="D20:D30" si="8">IF(MOD(IF(LEN(C20)=15,MID(C20,15,1),MID(C20,17,1)),2)=0,"女","男")</f>
        <v>男</v>
      </c>
      <c r="E20" s="106">
        <f t="shared" ref="E20:E30" si="9">IF(LEN(C20)=15,DATE(MID(C20,7,2),MID(C20,9,2),MID(C20,11,2)),DATE(MID(C20,7,4),MID(C20,11,2),MID(C20,13,2)))</f>
        <v>30252</v>
      </c>
      <c r="F20" s="45">
        <f t="shared" ref="F20:F30" ca="1" si="10">DATEDIF(E20,TODAY(),"y")</f>
        <v>32</v>
      </c>
      <c r="G20" s="122" t="s">
        <v>277</v>
      </c>
      <c r="H20" s="45" t="s">
        <v>327</v>
      </c>
      <c r="I20" s="45" t="s">
        <v>296</v>
      </c>
      <c r="J20" s="45" t="s">
        <v>306</v>
      </c>
      <c r="K20" s="104" t="s">
        <v>328</v>
      </c>
      <c r="L20" s="125">
        <f t="shared" si="6"/>
        <v>242</v>
      </c>
      <c r="M20" s="108">
        <v>1040</v>
      </c>
      <c r="N20" s="108">
        <v>162</v>
      </c>
      <c r="O20" s="109">
        <v>8</v>
      </c>
      <c r="P20" s="108"/>
      <c r="Q20" s="185">
        <f t="shared" si="7"/>
        <v>87.793388429752056</v>
      </c>
      <c r="R20" s="111"/>
      <c r="S20" s="10">
        <v>37</v>
      </c>
      <c r="T20" s="10">
        <v>3</v>
      </c>
      <c r="U20" s="109">
        <v>0</v>
      </c>
      <c r="V20" s="114">
        <v>24</v>
      </c>
      <c r="W20" s="126">
        <v>1</v>
      </c>
      <c r="X20" s="109">
        <v>0</v>
      </c>
      <c r="Y20" s="28">
        <v>67</v>
      </c>
      <c r="Z20" s="29">
        <v>8</v>
      </c>
      <c r="AA20" s="109">
        <v>0</v>
      </c>
      <c r="AB20" s="127">
        <v>86</v>
      </c>
      <c r="AC20" s="126">
        <v>4</v>
      </c>
      <c r="AD20" s="109">
        <v>0</v>
      </c>
      <c r="AE20" s="28">
        <v>14</v>
      </c>
      <c r="AF20" s="29">
        <v>1</v>
      </c>
      <c r="AG20" s="109">
        <v>0</v>
      </c>
      <c r="AH20" s="28">
        <v>18</v>
      </c>
      <c r="AI20" s="29">
        <v>2</v>
      </c>
      <c r="AJ20" s="109">
        <v>0</v>
      </c>
      <c r="AK20" s="86">
        <v>137</v>
      </c>
      <c r="AL20" s="86">
        <v>13</v>
      </c>
      <c r="AM20" s="109">
        <v>0</v>
      </c>
      <c r="AN20" s="87">
        <v>457</v>
      </c>
      <c r="AO20" s="87">
        <v>84</v>
      </c>
      <c r="AP20" s="86">
        <v>0</v>
      </c>
      <c r="AQ20" s="28">
        <v>202</v>
      </c>
      <c r="AR20" s="86">
        <v>33</v>
      </c>
      <c r="AS20" s="109">
        <v>0</v>
      </c>
      <c r="AT20" s="116">
        <v>128</v>
      </c>
      <c r="AU20" s="116">
        <v>2</v>
      </c>
      <c r="AV20" s="109">
        <v>0</v>
      </c>
      <c r="AW20" s="116">
        <v>28</v>
      </c>
      <c r="AX20" s="116">
        <v>7</v>
      </c>
      <c r="AY20" s="21">
        <v>0</v>
      </c>
      <c r="AZ20" s="21">
        <v>51</v>
      </c>
      <c r="BA20" s="24">
        <v>4</v>
      </c>
      <c r="BB20" s="109">
        <v>0</v>
      </c>
      <c r="BC20" s="87">
        <f>3+3+4+3+3+3+3+3</f>
        <v>25</v>
      </c>
      <c r="BD20" s="87">
        <f>2+2+1+2+2+2+2+2</f>
        <v>15</v>
      </c>
      <c r="BE20" s="109">
        <v>0</v>
      </c>
      <c r="BF20" s="86">
        <v>33</v>
      </c>
      <c r="BG20" s="86">
        <v>2</v>
      </c>
      <c r="BH20" s="109">
        <v>0</v>
      </c>
      <c r="BI20" s="117">
        <v>34</v>
      </c>
      <c r="BJ20" s="117">
        <v>6</v>
      </c>
      <c r="BK20" s="109">
        <v>0</v>
      </c>
      <c r="BL20" s="13">
        <v>42</v>
      </c>
      <c r="BM20" s="3">
        <v>3</v>
      </c>
      <c r="BN20" s="109">
        <v>0</v>
      </c>
    </row>
    <row r="21" spans="1:66" s="119" customFormat="1" ht="20.100000000000001" customHeight="1">
      <c r="A21" s="45">
        <v>5</v>
      </c>
      <c r="B21" s="104" t="s">
        <v>329</v>
      </c>
      <c r="C21" s="122" t="s">
        <v>330</v>
      </c>
      <c r="D21" s="45" t="str">
        <f t="shared" si="8"/>
        <v>男</v>
      </c>
      <c r="E21" s="106">
        <f t="shared" si="9"/>
        <v>28899</v>
      </c>
      <c r="F21" s="45">
        <f t="shared" ca="1" si="10"/>
        <v>36</v>
      </c>
      <c r="G21" s="45" t="s">
        <v>277</v>
      </c>
      <c r="H21" s="45" t="s">
        <v>327</v>
      </c>
      <c r="I21" s="45" t="s">
        <v>279</v>
      </c>
      <c r="J21" s="45" t="s">
        <v>306</v>
      </c>
      <c r="K21" s="104" t="s">
        <v>568</v>
      </c>
      <c r="L21" s="125">
        <f t="shared" si="6"/>
        <v>268</v>
      </c>
      <c r="M21" s="108">
        <v>1155</v>
      </c>
      <c r="N21" s="108">
        <v>175</v>
      </c>
      <c r="O21" s="109">
        <v>10</v>
      </c>
      <c r="P21" s="108"/>
      <c r="Q21" s="185">
        <f t="shared" si="7"/>
        <v>87.817164179104481</v>
      </c>
      <c r="R21" s="111"/>
      <c r="S21" s="10">
        <v>32</v>
      </c>
      <c r="T21" s="10">
        <v>8</v>
      </c>
      <c r="U21" s="109">
        <v>0</v>
      </c>
      <c r="V21" s="127">
        <v>19</v>
      </c>
      <c r="W21" s="126">
        <v>6</v>
      </c>
      <c r="X21" s="109">
        <v>0</v>
      </c>
      <c r="Y21" s="28">
        <v>67</v>
      </c>
      <c r="Z21" s="29">
        <v>8</v>
      </c>
      <c r="AA21" s="109">
        <v>0</v>
      </c>
      <c r="AB21" s="127">
        <v>85</v>
      </c>
      <c r="AC21" s="126">
        <v>5</v>
      </c>
      <c r="AD21" s="109">
        <v>0</v>
      </c>
      <c r="AE21" s="28">
        <v>14</v>
      </c>
      <c r="AF21" s="29">
        <v>1</v>
      </c>
      <c r="AG21" s="109">
        <v>0</v>
      </c>
      <c r="AH21" s="28">
        <v>18</v>
      </c>
      <c r="AI21" s="29">
        <v>2</v>
      </c>
      <c r="AJ21" s="109">
        <v>0</v>
      </c>
      <c r="AK21" s="86">
        <v>133</v>
      </c>
      <c r="AL21" s="86">
        <v>17</v>
      </c>
      <c r="AM21" s="109">
        <v>0</v>
      </c>
      <c r="AN21" s="87">
        <v>462</v>
      </c>
      <c r="AO21" s="87">
        <v>84</v>
      </c>
      <c r="AP21" s="86">
        <v>0</v>
      </c>
      <c r="AQ21" s="28">
        <v>195</v>
      </c>
      <c r="AR21" s="86">
        <v>40</v>
      </c>
      <c r="AS21" s="109">
        <v>0</v>
      </c>
      <c r="AT21" s="116">
        <v>128</v>
      </c>
      <c r="AU21" s="116">
        <v>2</v>
      </c>
      <c r="AV21" s="109">
        <v>0</v>
      </c>
      <c r="AW21" s="116">
        <v>24</v>
      </c>
      <c r="AX21" s="116">
        <v>11</v>
      </c>
      <c r="AY21" s="21">
        <v>0</v>
      </c>
      <c r="AZ21" s="109"/>
      <c r="BA21" s="109"/>
      <c r="BB21" s="109">
        <v>0</v>
      </c>
      <c r="BC21" s="87">
        <f>5+5+5+5+5+5+5+5</f>
        <v>40</v>
      </c>
      <c r="BD21" s="87">
        <v>0</v>
      </c>
      <c r="BE21" s="109">
        <v>0</v>
      </c>
      <c r="BF21" s="109"/>
      <c r="BG21" s="109"/>
      <c r="BH21" s="109">
        <v>0</v>
      </c>
      <c r="BI21" s="117">
        <v>26</v>
      </c>
      <c r="BJ21" s="117">
        <v>14</v>
      </c>
      <c r="BK21" s="109">
        <v>0</v>
      </c>
      <c r="BL21" s="13">
        <v>37</v>
      </c>
      <c r="BM21" s="3">
        <v>8</v>
      </c>
      <c r="BN21" s="109">
        <v>0</v>
      </c>
    </row>
    <row r="22" spans="1:66" s="119" customFormat="1" ht="20.100000000000001" customHeight="1">
      <c r="A22" s="45">
        <v>6</v>
      </c>
      <c r="B22" s="104" t="s">
        <v>331</v>
      </c>
      <c r="C22" s="105" t="s">
        <v>332</v>
      </c>
      <c r="D22" s="45" t="str">
        <f t="shared" si="8"/>
        <v>女</v>
      </c>
      <c r="E22" s="106">
        <f t="shared" si="9"/>
        <v>30945</v>
      </c>
      <c r="F22" s="45">
        <f t="shared" ca="1" si="10"/>
        <v>30</v>
      </c>
      <c r="G22" s="45" t="s">
        <v>277</v>
      </c>
      <c r="H22" s="45" t="s">
        <v>327</v>
      </c>
      <c r="I22" s="45" t="s">
        <v>296</v>
      </c>
      <c r="J22" s="45" t="s">
        <v>333</v>
      </c>
      <c r="K22" s="45" t="s">
        <v>334</v>
      </c>
      <c r="L22" s="125">
        <f t="shared" si="6"/>
        <v>258</v>
      </c>
      <c r="M22" s="108">
        <v>1100</v>
      </c>
      <c r="N22" s="108">
        <v>182</v>
      </c>
      <c r="O22" s="87">
        <v>8</v>
      </c>
      <c r="P22" s="108"/>
      <c r="Q22" s="185">
        <f t="shared" si="7"/>
        <v>87.697674418604649</v>
      </c>
      <c r="R22" s="111"/>
      <c r="S22" s="10">
        <v>37</v>
      </c>
      <c r="T22" s="10">
        <v>3</v>
      </c>
      <c r="U22" s="109">
        <v>0</v>
      </c>
      <c r="V22" s="127">
        <v>21</v>
      </c>
      <c r="W22" s="126">
        <v>4</v>
      </c>
      <c r="X22" s="109">
        <v>0</v>
      </c>
      <c r="Y22" s="28">
        <v>63</v>
      </c>
      <c r="Z22" s="29">
        <v>11</v>
      </c>
      <c r="AA22" s="29">
        <v>1</v>
      </c>
      <c r="AB22" s="127">
        <v>87</v>
      </c>
      <c r="AC22" s="126">
        <v>3</v>
      </c>
      <c r="AD22" s="109">
        <v>0</v>
      </c>
      <c r="AE22" s="28">
        <v>14</v>
      </c>
      <c r="AF22" s="29">
        <v>1</v>
      </c>
      <c r="AG22" s="109">
        <v>0</v>
      </c>
      <c r="AH22" s="28">
        <v>19</v>
      </c>
      <c r="AI22" s="29">
        <v>1</v>
      </c>
      <c r="AJ22" s="109">
        <v>0</v>
      </c>
      <c r="AK22" s="86">
        <v>137</v>
      </c>
      <c r="AL22" s="86">
        <v>13</v>
      </c>
      <c r="AM22" s="109">
        <v>0</v>
      </c>
      <c r="AN22" s="87">
        <v>459</v>
      </c>
      <c r="AO22" s="87">
        <v>92</v>
      </c>
      <c r="AP22" s="86">
        <v>0</v>
      </c>
      <c r="AQ22" s="28">
        <v>194</v>
      </c>
      <c r="AR22" s="86">
        <v>41</v>
      </c>
      <c r="AS22" s="109">
        <v>0</v>
      </c>
      <c r="AT22" s="116">
        <v>128</v>
      </c>
      <c r="AU22" s="116">
        <v>2</v>
      </c>
      <c r="AV22" s="109">
        <v>0</v>
      </c>
      <c r="AW22" s="116">
        <v>28</v>
      </c>
      <c r="AX22" s="116">
        <v>7</v>
      </c>
      <c r="AY22" s="21">
        <v>0</v>
      </c>
      <c r="AZ22" s="21">
        <v>54</v>
      </c>
      <c r="BA22" s="24">
        <v>1</v>
      </c>
      <c r="BB22" s="109">
        <v>0</v>
      </c>
      <c r="BC22" s="87">
        <f>3+3+4+2+4+4+4+4</f>
        <v>28</v>
      </c>
      <c r="BD22" s="87">
        <f>2+2+1+3+1+1+1+1</f>
        <v>12</v>
      </c>
      <c r="BE22" s="109">
        <v>0</v>
      </c>
      <c r="BF22" s="28">
        <v>34</v>
      </c>
      <c r="BG22" s="29">
        <v>1</v>
      </c>
      <c r="BH22" s="109">
        <v>0</v>
      </c>
      <c r="BI22" s="117">
        <v>28</v>
      </c>
      <c r="BJ22" s="117">
        <v>12</v>
      </c>
      <c r="BK22" s="109">
        <v>0</v>
      </c>
      <c r="BL22" s="13">
        <v>38</v>
      </c>
      <c r="BM22" s="3">
        <v>7</v>
      </c>
      <c r="BN22" s="109">
        <v>0</v>
      </c>
    </row>
    <row r="23" spans="1:66" s="119" customFormat="1" ht="20.100000000000001" customHeight="1">
      <c r="A23" s="45">
        <v>7</v>
      </c>
      <c r="B23" s="47" t="s">
        <v>335</v>
      </c>
      <c r="C23" s="128" t="s">
        <v>336</v>
      </c>
      <c r="D23" s="46" t="s">
        <v>337</v>
      </c>
      <c r="E23" s="129">
        <f>IF(LEN(C23)=15,DATE(MID(C23,7,2),MID(C23,9,2),MID(C23,11,2)),DATE(MID(C23,7,4),MID(C23,11,2),MID(C23,13,2)))</f>
        <v>27860</v>
      </c>
      <c r="F23" s="130">
        <f ca="1">DATEDIF(E23,TODAY(),"y")</f>
        <v>39</v>
      </c>
      <c r="G23" s="46" t="s">
        <v>277</v>
      </c>
      <c r="H23" s="130" t="s">
        <v>338</v>
      </c>
      <c r="I23" s="130" t="s">
        <v>339</v>
      </c>
      <c r="J23" s="130" t="s">
        <v>340</v>
      </c>
      <c r="K23" s="46" t="s">
        <v>341</v>
      </c>
      <c r="L23" s="125">
        <f t="shared" si="6"/>
        <v>262</v>
      </c>
      <c r="M23" s="108">
        <v>1177</v>
      </c>
      <c r="N23" s="108">
        <v>132</v>
      </c>
      <c r="O23" s="87">
        <v>1</v>
      </c>
      <c r="P23" s="108"/>
      <c r="Q23" s="185">
        <f t="shared" si="7"/>
        <v>88.465648854961813</v>
      </c>
      <c r="R23" s="111"/>
      <c r="S23" s="10">
        <v>34</v>
      </c>
      <c r="T23" s="10">
        <v>6</v>
      </c>
      <c r="U23" s="109">
        <v>0</v>
      </c>
      <c r="V23" s="127">
        <v>21</v>
      </c>
      <c r="W23" s="126">
        <v>4</v>
      </c>
      <c r="X23" s="109">
        <v>0</v>
      </c>
      <c r="Y23" s="28">
        <v>66</v>
      </c>
      <c r="Z23" s="29">
        <v>9</v>
      </c>
      <c r="AA23" s="29">
        <v>0</v>
      </c>
      <c r="AB23" s="127">
        <v>89</v>
      </c>
      <c r="AC23" s="126">
        <v>1</v>
      </c>
      <c r="AD23" s="109">
        <v>0</v>
      </c>
      <c r="AE23" s="28">
        <v>14</v>
      </c>
      <c r="AF23" s="29">
        <v>1</v>
      </c>
      <c r="AG23" s="109">
        <v>0</v>
      </c>
      <c r="AH23" s="28">
        <v>19</v>
      </c>
      <c r="AI23" s="29">
        <v>1</v>
      </c>
      <c r="AJ23" s="109">
        <v>0</v>
      </c>
      <c r="AK23" s="86">
        <v>131</v>
      </c>
      <c r="AL23" s="86">
        <v>18</v>
      </c>
      <c r="AM23" s="109">
        <v>1</v>
      </c>
      <c r="AN23" s="13">
        <v>36</v>
      </c>
      <c r="AO23" s="3">
        <v>9</v>
      </c>
      <c r="AP23" s="109">
        <v>0</v>
      </c>
      <c r="AQ23" s="28">
        <v>196</v>
      </c>
      <c r="AR23" s="86">
        <v>39</v>
      </c>
      <c r="AS23" s="109">
        <v>0</v>
      </c>
      <c r="AT23" s="116">
        <v>128</v>
      </c>
      <c r="AU23" s="116">
        <v>2</v>
      </c>
      <c r="AV23" s="109">
        <v>0</v>
      </c>
      <c r="AW23" s="116">
        <v>28</v>
      </c>
      <c r="AX23" s="116">
        <v>7</v>
      </c>
      <c r="AY23" s="21">
        <v>0</v>
      </c>
      <c r="AZ23" s="21">
        <v>52</v>
      </c>
      <c r="BA23" s="24">
        <v>3</v>
      </c>
      <c r="BB23" s="109">
        <v>0</v>
      </c>
      <c r="BC23" s="87">
        <f>3+3+3+3+4+5+5+5</f>
        <v>31</v>
      </c>
      <c r="BD23" s="87">
        <f>2+2+2+2+1</f>
        <v>9</v>
      </c>
      <c r="BE23" s="109">
        <v>0</v>
      </c>
      <c r="BF23" s="28">
        <v>33</v>
      </c>
      <c r="BG23" s="29">
        <v>2</v>
      </c>
      <c r="BH23" s="109">
        <v>0</v>
      </c>
      <c r="BI23" s="117">
        <v>27</v>
      </c>
      <c r="BJ23" s="117">
        <v>13</v>
      </c>
      <c r="BK23" s="109">
        <v>0</v>
      </c>
      <c r="BL23" s="109">
        <v>0</v>
      </c>
      <c r="BM23" s="109">
        <v>0</v>
      </c>
      <c r="BN23" s="109">
        <v>0</v>
      </c>
    </row>
    <row r="24" spans="1:66" s="119" customFormat="1" ht="20.100000000000001" customHeight="1">
      <c r="A24" s="45">
        <v>8</v>
      </c>
      <c r="B24" s="104" t="s">
        <v>342</v>
      </c>
      <c r="C24" s="121" t="s">
        <v>343</v>
      </c>
      <c r="D24" s="45" t="str">
        <f t="shared" si="8"/>
        <v>男</v>
      </c>
      <c r="E24" s="106">
        <f t="shared" si="9"/>
        <v>26165</v>
      </c>
      <c r="F24" s="45">
        <f t="shared" ca="1" si="10"/>
        <v>43</v>
      </c>
      <c r="G24" s="45" t="s">
        <v>277</v>
      </c>
      <c r="H24" s="45" t="s">
        <v>278</v>
      </c>
      <c r="I24" s="45" t="s">
        <v>344</v>
      </c>
      <c r="J24" s="45" t="s">
        <v>306</v>
      </c>
      <c r="K24" s="104" t="s">
        <v>569</v>
      </c>
      <c r="L24" s="125">
        <f t="shared" si="6"/>
        <v>193</v>
      </c>
      <c r="M24" s="108">
        <v>849</v>
      </c>
      <c r="N24" s="108">
        <v>116</v>
      </c>
      <c r="O24" s="109">
        <v>0</v>
      </c>
      <c r="P24" s="108"/>
      <c r="Q24" s="185">
        <f t="shared" si="7"/>
        <v>88.196891191709852</v>
      </c>
      <c r="R24" s="111"/>
      <c r="S24" s="10">
        <v>36</v>
      </c>
      <c r="T24" s="10">
        <v>4</v>
      </c>
      <c r="U24" s="109">
        <v>0</v>
      </c>
      <c r="V24" s="127">
        <v>21</v>
      </c>
      <c r="W24" s="126">
        <v>4</v>
      </c>
      <c r="X24" s="109">
        <v>0</v>
      </c>
      <c r="Y24" s="28">
        <v>67</v>
      </c>
      <c r="Z24" s="29">
        <v>8</v>
      </c>
      <c r="AA24" s="29">
        <v>0</v>
      </c>
      <c r="AB24" s="127">
        <v>90</v>
      </c>
      <c r="AC24" s="126">
        <v>0</v>
      </c>
      <c r="AD24" s="109">
        <v>0</v>
      </c>
      <c r="AE24" s="28">
        <v>14</v>
      </c>
      <c r="AF24" s="29">
        <v>1</v>
      </c>
      <c r="AG24" s="109">
        <v>0</v>
      </c>
      <c r="AH24" s="28">
        <v>19</v>
      </c>
      <c r="AI24" s="29">
        <v>1</v>
      </c>
      <c r="AJ24" s="109">
        <v>0</v>
      </c>
      <c r="AK24" s="86">
        <v>131</v>
      </c>
      <c r="AL24" s="86">
        <v>19</v>
      </c>
      <c r="AM24" s="109">
        <v>0</v>
      </c>
      <c r="AN24" s="28">
        <v>187</v>
      </c>
      <c r="AO24" s="86">
        <v>48</v>
      </c>
      <c r="AP24" s="109">
        <v>0</v>
      </c>
      <c r="AQ24" s="21">
        <v>52</v>
      </c>
      <c r="AR24" s="24">
        <v>3</v>
      </c>
      <c r="AS24" s="109">
        <v>0</v>
      </c>
      <c r="AT24" s="87">
        <f>4+3+4+4+5+5+5+5</f>
        <v>35</v>
      </c>
      <c r="AU24" s="87">
        <f>1+2+1+1</f>
        <v>5</v>
      </c>
      <c r="AV24" s="109">
        <v>0</v>
      </c>
      <c r="AW24" s="28">
        <v>34</v>
      </c>
      <c r="AX24" s="29">
        <v>1</v>
      </c>
      <c r="AY24" s="109">
        <v>0</v>
      </c>
      <c r="AZ24" s="117">
        <v>30</v>
      </c>
      <c r="BA24" s="117">
        <v>10</v>
      </c>
      <c r="BB24" s="109">
        <v>0</v>
      </c>
      <c r="BC24" s="13">
        <v>41</v>
      </c>
      <c r="BD24" s="3">
        <v>4</v>
      </c>
      <c r="BE24" s="109">
        <v>0</v>
      </c>
      <c r="BF24" s="109">
        <v>0</v>
      </c>
      <c r="BG24" s="109">
        <v>0</v>
      </c>
      <c r="BH24" s="109">
        <v>0</v>
      </c>
      <c r="BI24" s="109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</row>
    <row r="25" spans="1:66" s="119" customFormat="1" ht="20.100000000000001" customHeight="1">
      <c r="A25" s="45">
        <v>10</v>
      </c>
      <c r="B25" s="104" t="s">
        <v>348</v>
      </c>
      <c r="C25" s="121" t="s">
        <v>349</v>
      </c>
      <c r="D25" s="45" t="str">
        <f t="shared" si="8"/>
        <v>男</v>
      </c>
      <c r="E25" s="106">
        <f t="shared" si="9"/>
        <v>30943</v>
      </c>
      <c r="F25" s="45">
        <f t="shared" ca="1" si="10"/>
        <v>30</v>
      </c>
      <c r="G25" s="45" t="s">
        <v>277</v>
      </c>
      <c r="H25" s="45" t="s">
        <v>350</v>
      </c>
      <c r="I25" s="45" t="s">
        <v>296</v>
      </c>
      <c r="J25" s="45" t="s">
        <v>297</v>
      </c>
      <c r="K25" s="104" t="s">
        <v>351</v>
      </c>
      <c r="L25" s="125">
        <f t="shared" si="6"/>
        <v>147</v>
      </c>
      <c r="M25" s="167">
        <v>681</v>
      </c>
      <c r="N25" s="167">
        <v>54</v>
      </c>
      <c r="O25" s="168">
        <v>0</v>
      </c>
      <c r="P25" s="108"/>
      <c r="Q25" s="185">
        <f t="shared" si="7"/>
        <v>88.897959183673464</v>
      </c>
      <c r="R25" s="111"/>
      <c r="S25" s="10">
        <v>36</v>
      </c>
      <c r="T25" s="10">
        <v>4</v>
      </c>
      <c r="U25" s="109">
        <v>0</v>
      </c>
      <c r="V25" s="127">
        <v>22</v>
      </c>
      <c r="W25" s="126">
        <v>3</v>
      </c>
      <c r="X25" s="109">
        <v>0</v>
      </c>
      <c r="Y25" s="28">
        <v>68</v>
      </c>
      <c r="Z25" s="29">
        <v>7</v>
      </c>
      <c r="AA25" s="29">
        <v>0</v>
      </c>
      <c r="AB25" s="127">
        <v>87</v>
      </c>
      <c r="AC25" s="126">
        <v>3</v>
      </c>
      <c r="AD25" s="109">
        <v>0</v>
      </c>
      <c r="AE25" s="28">
        <v>14</v>
      </c>
      <c r="AF25" s="29">
        <v>1</v>
      </c>
      <c r="AG25" s="109">
        <v>0</v>
      </c>
      <c r="AH25" s="28">
        <v>18</v>
      </c>
      <c r="AI25" s="29">
        <v>2</v>
      </c>
      <c r="AJ25" s="109">
        <v>0</v>
      </c>
      <c r="AK25" s="86">
        <v>138</v>
      </c>
      <c r="AL25" s="86">
        <v>12</v>
      </c>
      <c r="AM25" s="109">
        <v>0</v>
      </c>
      <c r="AN25" s="28">
        <v>204</v>
      </c>
      <c r="AO25" s="86">
        <v>31</v>
      </c>
      <c r="AP25" s="109"/>
      <c r="AQ25" s="116">
        <v>130</v>
      </c>
      <c r="AR25" s="116">
        <v>0</v>
      </c>
      <c r="AS25" s="109">
        <v>0</v>
      </c>
      <c r="AT25" s="21">
        <v>51</v>
      </c>
      <c r="AU25" s="24">
        <v>4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09">
        <v>0</v>
      </c>
      <c r="BC25" s="109">
        <v>0</v>
      </c>
      <c r="BD25" s="109">
        <v>0</v>
      </c>
      <c r="BE25" s="109">
        <v>0</v>
      </c>
      <c r="BF25" s="109">
        <v>0</v>
      </c>
      <c r="BG25" s="109">
        <v>0</v>
      </c>
      <c r="BH25" s="109">
        <v>0</v>
      </c>
      <c r="BI25" s="109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</row>
    <row r="26" spans="1:66" s="119" customFormat="1" ht="20.100000000000001" customHeight="1">
      <c r="A26" s="45">
        <v>11</v>
      </c>
      <c r="B26" s="104" t="s">
        <v>352</v>
      </c>
      <c r="C26" s="121" t="s">
        <v>353</v>
      </c>
      <c r="D26" s="45" t="str">
        <f t="shared" si="8"/>
        <v>男</v>
      </c>
      <c r="E26" s="106">
        <f t="shared" si="9"/>
        <v>31121</v>
      </c>
      <c r="F26" s="45">
        <f t="shared" ca="1" si="10"/>
        <v>30</v>
      </c>
      <c r="G26" s="122" t="s">
        <v>277</v>
      </c>
      <c r="H26" s="45" t="s">
        <v>350</v>
      </c>
      <c r="I26" s="122" t="s">
        <v>279</v>
      </c>
      <c r="J26" s="122" t="s">
        <v>306</v>
      </c>
      <c r="K26" s="104" t="s">
        <v>354</v>
      </c>
      <c r="L26" s="125">
        <f t="shared" si="6"/>
        <v>54</v>
      </c>
      <c r="M26" s="108">
        <v>242</v>
      </c>
      <c r="N26" s="108">
        <v>28</v>
      </c>
      <c r="O26" s="109">
        <v>0</v>
      </c>
      <c r="P26" s="108"/>
      <c r="Q26" s="185">
        <f t="shared" si="7"/>
        <v>88.444444444444443</v>
      </c>
      <c r="R26" s="111"/>
      <c r="S26" s="10">
        <v>37</v>
      </c>
      <c r="T26" s="10">
        <v>3</v>
      </c>
      <c r="U26" s="109">
        <v>0</v>
      </c>
      <c r="V26" s="127">
        <v>22</v>
      </c>
      <c r="W26" s="126">
        <v>3</v>
      </c>
      <c r="X26" s="109">
        <v>0</v>
      </c>
      <c r="Y26" s="28">
        <v>67</v>
      </c>
      <c r="Z26" s="29">
        <v>8</v>
      </c>
      <c r="AA26" s="29">
        <v>0</v>
      </c>
      <c r="AB26" s="127">
        <v>86</v>
      </c>
      <c r="AC26" s="126">
        <v>4</v>
      </c>
      <c r="AD26" s="109">
        <v>0</v>
      </c>
      <c r="AE26" s="28">
        <v>13</v>
      </c>
      <c r="AF26" s="29">
        <v>2</v>
      </c>
      <c r="AG26" s="109">
        <v>0</v>
      </c>
      <c r="AH26" s="28">
        <v>18</v>
      </c>
      <c r="AI26" s="29">
        <v>2</v>
      </c>
      <c r="AJ26" s="109">
        <v>0</v>
      </c>
      <c r="AK26" s="116">
        <v>28</v>
      </c>
      <c r="AL26" s="116">
        <v>7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</row>
    <row r="27" spans="1:66" s="119" customFormat="1" ht="20.100000000000001" customHeight="1">
      <c r="A27" s="45">
        <v>12</v>
      </c>
      <c r="B27" s="104" t="s">
        <v>355</v>
      </c>
      <c r="C27" s="121" t="s">
        <v>356</v>
      </c>
      <c r="D27" s="45" t="str">
        <f t="shared" si="8"/>
        <v>男</v>
      </c>
      <c r="E27" s="106">
        <f t="shared" si="9"/>
        <v>29686</v>
      </c>
      <c r="F27" s="45">
        <f t="shared" ca="1" si="10"/>
        <v>34</v>
      </c>
      <c r="G27" s="122" t="s">
        <v>277</v>
      </c>
      <c r="H27" s="45" t="s">
        <v>278</v>
      </c>
      <c r="I27" s="45" t="s">
        <v>296</v>
      </c>
      <c r="J27" s="45" t="s">
        <v>306</v>
      </c>
      <c r="K27" s="104" t="s">
        <v>357</v>
      </c>
      <c r="L27" s="125">
        <f t="shared" si="6"/>
        <v>60</v>
      </c>
      <c r="M27" s="108">
        <v>263</v>
      </c>
      <c r="N27" s="108">
        <v>37</v>
      </c>
      <c r="O27" s="109">
        <v>0</v>
      </c>
      <c r="P27" s="108"/>
      <c r="Q27" s="185">
        <f t="shared" si="7"/>
        <v>88.15000000000002</v>
      </c>
      <c r="R27" s="111"/>
      <c r="S27" s="10">
        <v>36</v>
      </c>
      <c r="T27" s="10">
        <v>4</v>
      </c>
      <c r="U27" s="109">
        <v>0</v>
      </c>
      <c r="V27" s="127">
        <v>21</v>
      </c>
      <c r="W27" s="126">
        <v>4</v>
      </c>
      <c r="X27" s="109">
        <v>0</v>
      </c>
      <c r="Y27" s="28">
        <v>68</v>
      </c>
      <c r="Z27" s="29">
        <v>7</v>
      </c>
      <c r="AA27" s="29">
        <v>0</v>
      </c>
      <c r="AB27" s="127">
        <v>87</v>
      </c>
      <c r="AC27" s="126">
        <v>3</v>
      </c>
      <c r="AD27" s="109">
        <v>0</v>
      </c>
      <c r="AE27" s="28">
        <v>14</v>
      </c>
      <c r="AF27" s="29">
        <v>1</v>
      </c>
      <c r="AG27" s="109">
        <v>0</v>
      </c>
      <c r="AH27" s="28">
        <v>18</v>
      </c>
      <c r="AI27" s="29">
        <v>2</v>
      </c>
      <c r="AJ27" s="109">
        <v>0</v>
      </c>
      <c r="AK27" s="28">
        <v>34</v>
      </c>
      <c r="AL27" s="29">
        <v>1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</row>
    <row r="28" spans="1:66" s="119" customFormat="1" ht="27" customHeight="1">
      <c r="A28" s="45">
        <v>13</v>
      </c>
      <c r="B28" s="104" t="s">
        <v>358</v>
      </c>
      <c r="C28" s="121" t="s">
        <v>359</v>
      </c>
      <c r="D28" s="45" t="str">
        <f t="shared" si="8"/>
        <v>男</v>
      </c>
      <c r="E28" s="106">
        <f t="shared" si="9"/>
        <v>30952</v>
      </c>
      <c r="F28" s="45">
        <f t="shared" ca="1" si="10"/>
        <v>30</v>
      </c>
      <c r="G28" s="45" t="s">
        <v>277</v>
      </c>
      <c r="H28" s="45" t="s">
        <v>360</v>
      </c>
      <c r="I28" s="45" t="s">
        <v>279</v>
      </c>
      <c r="J28" s="45" t="s">
        <v>306</v>
      </c>
      <c r="K28" s="104" t="s">
        <v>571</v>
      </c>
      <c r="L28" s="125">
        <f t="shared" si="6"/>
        <v>60</v>
      </c>
      <c r="M28" s="108">
        <v>248</v>
      </c>
      <c r="N28" s="108">
        <v>52</v>
      </c>
      <c r="O28" s="109">
        <v>0</v>
      </c>
      <c r="P28" s="108"/>
      <c r="Q28" s="185">
        <f t="shared" si="7"/>
        <v>87.4</v>
      </c>
      <c r="R28" s="111"/>
      <c r="S28" s="10">
        <v>37</v>
      </c>
      <c r="T28" s="10">
        <v>3</v>
      </c>
      <c r="U28" s="109">
        <v>0</v>
      </c>
      <c r="V28" s="127">
        <v>20</v>
      </c>
      <c r="W28" s="126">
        <v>5</v>
      </c>
      <c r="X28" s="109">
        <v>0</v>
      </c>
      <c r="Y28" s="28">
        <v>68</v>
      </c>
      <c r="Z28" s="29">
        <v>7</v>
      </c>
      <c r="AA28" s="29">
        <v>0</v>
      </c>
      <c r="AB28" s="127">
        <v>88</v>
      </c>
      <c r="AC28" s="126">
        <v>2</v>
      </c>
      <c r="AD28" s="109">
        <v>0</v>
      </c>
      <c r="AE28" s="86">
        <v>14</v>
      </c>
      <c r="AF28" s="86">
        <v>1</v>
      </c>
      <c r="AG28" s="109">
        <v>0</v>
      </c>
      <c r="AH28" s="28">
        <v>18</v>
      </c>
      <c r="AI28" s="29">
        <v>2</v>
      </c>
      <c r="AJ28" s="109">
        <v>0</v>
      </c>
      <c r="AK28" s="87">
        <f>5+5+5+5+5+5+5+5</f>
        <v>40</v>
      </c>
      <c r="AL28" s="87">
        <v>0</v>
      </c>
      <c r="AM28" s="109">
        <v>0</v>
      </c>
      <c r="AN28" s="117">
        <v>35</v>
      </c>
      <c r="AO28" s="117">
        <v>5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</row>
    <row r="29" spans="1:66" s="119" customFormat="1" ht="20.100000000000001" customHeight="1">
      <c r="A29" s="45">
        <v>9</v>
      </c>
      <c r="B29" s="104" t="s">
        <v>345</v>
      </c>
      <c r="C29" s="105" t="s">
        <v>346</v>
      </c>
      <c r="D29" s="45" t="str">
        <f>IF(MOD(IF(LEN(C29)=15,MID(C29,15,1),MID(C29,17,1)),2)=0,"女","男")</f>
        <v>男</v>
      </c>
      <c r="E29" s="106">
        <f>IF(LEN(C29)=15,DATE(MID(C29,7,2),MID(C29,9,2),MID(C29,11,2)),DATE(MID(C29,7,4),MID(C29,11,2),MID(C29,13,2)))</f>
        <v>29542</v>
      </c>
      <c r="F29" s="45">
        <f ca="1">DATEDIF(E29,TODAY(),"y")</f>
        <v>34</v>
      </c>
      <c r="G29" s="45" t="s">
        <v>277</v>
      </c>
      <c r="H29" s="45" t="s">
        <v>327</v>
      </c>
      <c r="I29" s="45" t="s">
        <v>347</v>
      </c>
      <c r="J29" s="45" t="s">
        <v>306</v>
      </c>
      <c r="K29" s="104" t="s">
        <v>570</v>
      </c>
      <c r="L29" s="125">
        <f t="shared" si="6"/>
        <v>85</v>
      </c>
      <c r="M29" s="108">
        <v>387</v>
      </c>
      <c r="N29" s="108">
        <v>38</v>
      </c>
      <c r="O29" s="109">
        <v>0</v>
      </c>
      <c r="P29" s="108"/>
      <c r="Q29" s="185">
        <f t="shared" si="7"/>
        <v>88.658823529411762</v>
      </c>
      <c r="R29" s="111"/>
      <c r="S29" s="10">
        <v>37</v>
      </c>
      <c r="T29" s="10">
        <v>3</v>
      </c>
      <c r="U29" s="109">
        <v>0</v>
      </c>
      <c r="V29" s="127">
        <v>22</v>
      </c>
      <c r="W29" s="126">
        <v>3</v>
      </c>
      <c r="X29" s="109">
        <v>0</v>
      </c>
      <c r="Y29" s="28">
        <v>68</v>
      </c>
      <c r="Z29" s="29">
        <v>7</v>
      </c>
      <c r="AA29" s="29">
        <v>0</v>
      </c>
      <c r="AB29" s="127">
        <v>90</v>
      </c>
      <c r="AC29" s="126">
        <v>0</v>
      </c>
      <c r="AD29" s="109">
        <v>0</v>
      </c>
      <c r="AE29" s="28">
        <v>14</v>
      </c>
      <c r="AF29" s="29">
        <v>1</v>
      </c>
      <c r="AG29" s="109">
        <v>0</v>
      </c>
      <c r="AH29" s="28">
        <v>18</v>
      </c>
      <c r="AI29" s="29">
        <v>2</v>
      </c>
      <c r="AJ29" s="109">
        <v>0</v>
      </c>
      <c r="AK29" s="86">
        <v>140</v>
      </c>
      <c r="AL29" s="86">
        <v>10</v>
      </c>
      <c r="AM29" s="109">
        <v>0</v>
      </c>
      <c r="AN29" s="117">
        <v>36</v>
      </c>
      <c r="AO29" s="117">
        <v>4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</row>
    <row r="30" spans="1:66" s="119" customFormat="1" ht="30.75" customHeight="1">
      <c r="A30" s="45">
        <v>14</v>
      </c>
      <c r="B30" s="104" t="s">
        <v>361</v>
      </c>
      <c r="C30" s="105" t="s">
        <v>362</v>
      </c>
      <c r="D30" s="45" t="str">
        <f t="shared" si="8"/>
        <v>女</v>
      </c>
      <c r="E30" s="106">
        <f t="shared" si="9"/>
        <v>23625</v>
      </c>
      <c r="F30" s="45">
        <f t="shared" ca="1" si="10"/>
        <v>50</v>
      </c>
      <c r="G30" s="45" t="s">
        <v>277</v>
      </c>
      <c r="H30" s="45" t="s">
        <v>363</v>
      </c>
      <c r="I30" s="45" t="s">
        <v>279</v>
      </c>
      <c r="J30" s="45" t="s">
        <v>306</v>
      </c>
      <c r="K30" s="124" t="s">
        <v>572</v>
      </c>
      <c r="L30" s="125">
        <f t="shared" si="6"/>
        <v>66</v>
      </c>
      <c r="M30" s="108">
        <v>297</v>
      </c>
      <c r="N30" s="108">
        <v>33</v>
      </c>
      <c r="O30" s="109">
        <v>0</v>
      </c>
      <c r="P30" s="108"/>
      <c r="Q30" s="185">
        <f t="shared" si="7"/>
        <v>88.5</v>
      </c>
      <c r="R30" s="111"/>
      <c r="S30" s="10">
        <v>35</v>
      </c>
      <c r="T30" s="10">
        <v>5</v>
      </c>
      <c r="U30" s="109">
        <v>0</v>
      </c>
      <c r="V30" s="127">
        <v>20</v>
      </c>
      <c r="W30" s="126">
        <v>5</v>
      </c>
      <c r="X30" s="109">
        <v>0</v>
      </c>
      <c r="Y30" s="28">
        <v>65</v>
      </c>
      <c r="Z30" s="29">
        <v>10</v>
      </c>
      <c r="AA30" s="29">
        <v>0</v>
      </c>
      <c r="AB30" s="127">
        <v>78</v>
      </c>
      <c r="AC30" s="126">
        <v>12</v>
      </c>
      <c r="AD30" s="109">
        <v>0</v>
      </c>
      <c r="AE30" s="28">
        <v>14</v>
      </c>
      <c r="AF30" s="29">
        <v>1</v>
      </c>
      <c r="AG30" s="109">
        <v>0</v>
      </c>
      <c r="AH30" s="28">
        <v>20</v>
      </c>
      <c r="AI30" s="29">
        <v>0</v>
      </c>
      <c r="AJ30" s="109">
        <v>0</v>
      </c>
      <c r="AK30" s="21">
        <v>54</v>
      </c>
      <c r="AL30" s="24">
        <v>1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09">
        <v>0</v>
      </c>
      <c r="BE30" s="109">
        <v>0</v>
      </c>
      <c r="BF30" s="109">
        <v>0</v>
      </c>
      <c r="BG30" s="109">
        <v>0</v>
      </c>
      <c r="BH30" s="109">
        <v>0</v>
      </c>
      <c r="BI30" s="109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</row>
    <row r="31" spans="1:66" s="119" customFormat="1" ht="25.5" customHeight="1">
      <c r="A31" s="247" t="s">
        <v>364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U31" s="119">
        <v>0</v>
      </c>
      <c r="X31" s="119">
        <v>0</v>
      </c>
      <c r="BI31" s="94"/>
      <c r="BJ31" s="94"/>
    </row>
    <row r="32" spans="1:66" s="119" customFormat="1" ht="20.100000000000001" customHeight="1">
      <c r="A32" s="236" t="s">
        <v>365</v>
      </c>
      <c r="B32" s="236" t="s">
        <v>366</v>
      </c>
      <c r="C32" s="45" t="s">
        <v>367</v>
      </c>
      <c r="D32" s="236" t="s">
        <v>368</v>
      </c>
      <c r="E32" s="45" t="s">
        <v>369</v>
      </c>
      <c r="F32" s="236" t="s">
        <v>370</v>
      </c>
      <c r="G32" s="236" t="s">
        <v>371</v>
      </c>
      <c r="H32" s="236" t="s">
        <v>372</v>
      </c>
      <c r="I32" s="236" t="s">
        <v>373</v>
      </c>
      <c r="J32" s="236" t="s">
        <v>374</v>
      </c>
      <c r="K32" s="236" t="s">
        <v>375</v>
      </c>
      <c r="L32" s="239" t="s">
        <v>376</v>
      </c>
      <c r="M32" s="239" t="s">
        <v>377</v>
      </c>
      <c r="N32" s="239"/>
      <c r="O32" s="239"/>
      <c r="P32" s="107"/>
      <c r="Q32" s="241" t="s">
        <v>378</v>
      </c>
      <c r="R32" s="239" t="s">
        <v>379</v>
      </c>
      <c r="U32" s="119">
        <v>0</v>
      </c>
      <c r="X32" s="119">
        <v>0</v>
      </c>
      <c r="BI32" s="94"/>
      <c r="BJ32" s="94"/>
    </row>
    <row r="33" spans="1:66" s="119" customFormat="1" ht="20.100000000000001" customHeight="1">
      <c r="A33" s="237"/>
      <c r="B33" s="237"/>
      <c r="C33" s="45"/>
      <c r="D33" s="237"/>
      <c r="E33" s="45"/>
      <c r="F33" s="237"/>
      <c r="G33" s="237"/>
      <c r="H33" s="237"/>
      <c r="I33" s="237"/>
      <c r="J33" s="237"/>
      <c r="K33" s="237"/>
      <c r="L33" s="239"/>
      <c r="M33" s="107" t="s">
        <v>380</v>
      </c>
      <c r="N33" s="107" t="s">
        <v>381</v>
      </c>
      <c r="O33" s="107" t="s">
        <v>382</v>
      </c>
      <c r="P33" s="107"/>
      <c r="Q33" s="241"/>
      <c r="R33" s="239"/>
      <c r="U33" s="119">
        <v>0</v>
      </c>
      <c r="X33" s="119">
        <v>0</v>
      </c>
      <c r="BI33" s="94"/>
      <c r="BJ33" s="94"/>
    </row>
    <row r="34" spans="1:66" s="119" customFormat="1" ht="20.100000000000001" customHeight="1">
      <c r="A34" s="45">
        <v>1</v>
      </c>
      <c r="B34" s="47" t="s">
        <v>383</v>
      </c>
      <c r="C34" s="131" t="s">
        <v>384</v>
      </c>
      <c r="D34" s="46" t="str">
        <f>IF(MOD(IF(LEN(C34)=15,MID(C34,15,1),MID(C34,17,1)),2)=0,"女","男")</f>
        <v>女</v>
      </c>
      <c r="E34" s="132">
        <f>IF(LEN(C34)=15,DATE(MID(C34,7,2),MID(C34,9,2),MID(C34,11,2)),DATE(MID(C34,7,4),MID(C34,11,2),MID(C34,13,2)))</f>
        <v>31927</v>
      </c>
      <c r="F34" s="46">
        <f t="shared" ref="F34:F43" ca="1" si="11">DATEDIF(E34,TODAY(),"y")</f>
        <v>27</v>
      </c>
      <c r="G34" s="46" t="s">
        <v>277</v>
      </c>
      <c r="H34" s="46" t="s">
        <v>350</v>
      </c>
      <c r="I34" s="46" t="s">
        <v>279</v>
      </c>
      <c r="J34" s="46" t="s">
        <v>306</v>
      </c>
      <c r="K34" s="47" t="s">
        <v>533</v>
      </c>
      <c r="L34" s="107">
        <f>(M34+N34+O34)/5</f>
        <v>10</v>
      </c>
      <c r="M34" s="21">
        <v>43</v>
      </c>
      <c r="N34" s="85">
        <v>7</v>
      </c>
      <c r="O34" s="109">
        <v>0</v>
      </c>
      <c r="P34" s="108"/>
      <c r="Q34" s="110">
        <f>(M34*0.9+N34*0.75+O34*0.6)/(M34+N34+O34)*100</f>
        <v>87.9</v>
      </c>
      <c r="R34" s="133"/>
      <c r="S34" s="10">
        <v>37</v>
      </c>
      <c r="T34" s="10">
        <v>3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19">
        <v>0</v>
      </c>
      <c r="AK34" s="119">
        <v>0</v>
      </c>
      <c r="AL34" s="119">
        <v>0</v>
      </c>
      <c r="AM34" s="119">
        <v>0</v>
      </c>
      <c r="AN34" s="119">
        <v>0</v>
      </c>
      <c r="AO34" s="119">
        <v>0</v>
      </c>
      <c r="AP34" s="119">
        <v>0</v>
      </c>
      <c r="AQ34" s="119">
        <v>0</v>
      </c>
      <c r="AR34" s="119">
        <v>0</v>
      </c>
      <c r="AS34" s="119">
        <v>0</v>
      </c>
      <c r="AT34" s="119">
        <v>0</v>
      </c>
      <c r="AU34" s="119">
        <v>0</v>
      </c>
      <c r="AV34" s="119">
        <v>0</v>
      </c>
      <c r="AW34" s="119">
        <v>0</v>
      </c>
      <c r="AX34" s="119">
        <v>0</v>
      </c>
      <c r="AY34" s="119">
        <v>0</v>
      </c>
      <c r="AZ34" s="119">
        <v>0</v>
      </c>
      <c r="BA34" s="119">
        <v>0</v>
      </c>
      <c r="BB34" s="119">
        <v>0</v>
      </c>
      <c r="BC34" s="119">
        <v>0</v>
      </c>
      <c r="BD34" s="119">
        <v>0</v>
      </c>
      <c r="BE34" s="119">
        <v>0</v>
      </c>
      <c r="BF34" s="119">
        <v>0</v>
      </c>
      <c r="BG34" s="119">
        <v>0</v>
      </c>
      <c r="BH34" s="119">
        <v>0</v>
      </c>
      <c r="BI34" s="119">
        <v>0</v>
      </c>
      <c r="BJ34" s="119">
        <v>0</v>
      </c>
      <c r="BK34" s="119">
        <v>0</v>
      </c>
      <c r="BL34" s="119">
        <v>0</v>
      </c>
      <c r="BM34" s="119">
        <v>0</v>
      </c>
      <c r="BN34" s="119">
        <v>0</v>
      </c>
    </row>
    <row r="35" spans="1:66" s="119" customFormat="1" ht="20.100000000000001" customHeight="1">
      <c r="A35" s="124">
        <v>2</v>
      </c>
      <c r="B35" s="104" t="s">
        <v>398</v>
      </c>
      <c r="C35" s="121" t="s">
        <v>399</v>
      </c>
      <c r="D35" s="45" t="s">
        <v>400</v>
      </c>
      <c r="E35" s="106">
        <v>26207</v>
      </c>
      <c r="F35" s="45">
        <f ca="1">DATEDIF(E35,TODAY(),"y")</f>
        <v>43</v>
      </c>
      <c r="G35" s="45" t="s">
        <v>401</v>
      </c>
      <c r="H35" s="45" t="s">
        <v>350</v>
      </c>
      <c r="I35" s="45" t="s">
        <v>402</v>
      </c>
      <c r="J35" s="45" t="s">
        <v>403</v>
      </c>
      <c r="K35" s="104" t="s">
        <v>535</v>
      </c>
      <c r="L35" s="125">
        <f t="shared" ref="L35:L58" si="12">(M35+N35+O35)/5</f>
        <v>128</v>
      </c>
      <c r="M35" s="28">
        <v>517</v>
      </c>
      <c r="N35" s="86">
        <v>114</v>
      </c>
      <c r="O35" s="109">
        <v>9</v>
      </c>
      <c r="P35" s="108"/>
      <c r="Q35" s="110">
        <f t="shared" ref="Q35:Q58" si="13">(M35*0.9+N35*0.75+O35*0.6)/(M35+N35+O35)*100</f>
        <v>86.906249999999986</v>
      </c>
      <c r="R35" s="133"/>
      <c r="S35" s="127">
        <v>22</v>
      </c>
      <c r="T35" s="114">
        <v>3</v>
      </c>
      <c r="U35" s="119">
        <v>0</v>
      </c>
      <c r="V35" s="87">
        <v>428</v>
      </c>
      <c r="W35" s="87">
        <v>81</v>
      </c>
      <c r="X35" s="87">
        <v>1</v>
      </c>
      <c r="Y35" s="28">
        <v>183</v>
      </c>
      <c r="Z35" s="86">
        <v>52</v>
      </c>
      <c r="AA35" s="119">
        <v>0</v>
      </c>
      <c r="AB35" s="87">
        <f>3+3+3+2+4+5+5+5</f>
        <v>30</v>
      </c>
      <c r="AC35" s="87">
        <f>2+2+2+3+1</f>
        <v>10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0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0</v>
      </c>
      <c r="BB35" s="119">
        <v>0</v>
      </c>
      <c r="BC35" s="119">
        <v>0</v>
      </c>
      <c r="BD35" s="119">
        <v>0</v>
      </c>
      <c r="BE35" s="119">
        <v>0</v>
      </c>
      <c r="BF35" s="119">
        <v>0</v>
      </c>
      <c r="BG35" s="119">
        <v>0</v>
      </c>
      <c r="BH35" s="119">
        <v>0</v>
      </c>
      <c r="BI35" s="119">
        <v>0</v>
      </c>
      <c r="BJ35" s="119">
        <v>0</v>
      </c>
      <c r="BK35" s="119">
        <v>0</v>
      </c>
      <c r="BL35" s="119">
        <v>0</v>
      </c>
      <c r="BM35" s="119">
        <v>0</v>
      </c>
      <c r="BN35" s="119">
        <v>0</v>
      </c>
    </row>
    <row r="36" spans="1:66" s="119" customFormat="1" ht="30" customHeight="1">
      <c r="A36" s="124">
        <v>3</v>
      </c>
      <c r="B36" s="47" t="s">
        <v>385</v>
      </c>
      <c r="C36" s="131" t="s">
        <v>386</v>
      </c>
      <c r="D36" s="46" t="str">
        <f>IF(MOD(IF(LEN(C36)=15,MID(C36,15,1),MID(C36,17,1)),2)=0,"女","男")</f>
        <v>女</v>
      </c>
      <c r="E36" s="132">
        <f>IF(LEN(C36)=15,DATE(MID(C36,7,2),MID(C36,9,2),MID(C36,11,2)),DATE(MID(C36,7,4),MID(C36,11,2),MID(C36,13,2)))</f>
        <v>30816</v>
      </c>
      <c r="F36" s="45">
        <f t="shared" ca="1" si="11"/>
        <v>31</v>
      </c>
      <c r="G36" s="45" t="s">
        <v>277</v>
      </c>
      <c r="H36" s="46" t="s">
        <v>350</v>
      </c>
      <c r="I36" s="46" t="s">
        <v>296</v>
      </c>
      <c r="J36" s="46" t="s">
        <v>306</v>
      </c>
      <c r="K36" s="104" t="s">
        <v>387</v>
      </c>
      <c r="L36" s="125">
        <f t="shared" si="12"/>
        <v>14</v>
      </c>
      <c r="M36" s="28">
        <v>62</v>
      </c>
      <c r="N36" s="86">
        <v>8</v>
      </c>
      <c r="O36" s="109">
        <v>0</v>
      </c>
      <c r="P36" s="108"/>
      <c r="Q36" s="110">
        <f t="shared" si="13"/>
        <v>88.285714285714292</v>
      </c>
      <c r="R36" s="133"/>
      <c r="S36" s="28">
        <v>68</v>
      </c>
      <c r="T36" s="86">
        <v>7</v>
      </c>
      <c r="U36" s="119">
        <v>0</v>
      </c>
      <c r="V36" s="119">
        <v>0</v>
      </c>
      <c r="W36" s="119">
        <v>0</v>
      </c>
      <c r="X36" s="119">
        <v>0</v>
      </c>
      <c r="Y36" s="119">
        <v>0</v>
      </c>
      <c r="Z36" s="119">
        <v>0</v>
      </c>
      <c r="AA36" s="119">
        <v>0</v>
      </c>
      <c r="AB36" s="119">
        <v>0</v>
      </c>
      <c r="AC36" s="119">
        <v>0</v>
      </c>
      <c r="AD36" s="119">
        <v>0</v>
      </c>
      <c r="AE36" s="119">
        <v>0</v>
      </c>
      <c r="AF36" s="119">
        <v>0</v>
      </c>
      <c r="AG36" s="119">
        <v>0</v>
      </c>
      <c r="AH36" s="119">
        <v>0</v>
      </c>
      <c r="AI36" s="119">
        <v>0</v>
      </c>
      <c r="AJ36" s="119">
        <v>0</v>
      </c>
      <c r="AK36" s="119">
        <v>0</v>
      </c>
      <c r="AL36" s="119">
        <v>0</v>
      </c>
      <c r="AM36" s="119">
        <v>0</v>
      </c>
      <c r="AN36" s="119">
        <v>0</v>
      </c>
      <c r="AO36" s="119">
        <v>0</v>
      </c>
      <c r="AP36" s="119">
        <v>0</v>
      </c>
      <c r="AQ36" s="119">
        <v>0</v>
      </c>
      <c r="AR36" s="119">
        <v>0</v>
      </c>
      <c r="AS36" s="119">
        <v>0</v>
      </c>
      <c r="AT36" s="119">
        <v>0</v>
      </c>
      <c r="AU36" s="119">
        <v>0</v>
      </c>
      <c r="AV36" s="119">
        <v>0</v>
      </c>
      <c r="AW36" s="119">
        <v>0</v>
      </c>
      <c r="AX36" s="119">
        <v>0</v>
      </c>
      <c r="AY36" s="119">
        <v>0</v>
      </c>
      <c r="AZ36" s="119">
        <v>0</v>
      </c>
      <c r="BA36" s="119">
        <v>0</v>
      </c>
      <c r="BB36" s="119">
        <v>0</v>
      </c>
      <c r="BC36" s="119">
        <v>0</v>
      </c>
      <c r="BD36" s="119">
        <v>0</v>
      </c>
      <c r="BE36" s="119">
        <v>0</v>
      </c>
      <c r="BF36" s="119">
        <v>0</v>
      </c>
      <c r="BG36" s="119">
        <v>0</v>
      </c>
      <c r="BH36" s="119">
        <v>0</v>
      </c>
      <c r="BI36" s="119">
        <v>0</v>
      </c>
      <c r="BJ36" s="119">
        <v>0</v>
      </c>
      <c r="BK36" s="119">
        <v>0</v>
      </c>
      <c r="BL36" s="119">
        <v>0</v>
      </c>
      <c r="BM36" s="119">
        <v>0</v>
      </c>
      <c r="BN36" s="119">
        <v>0</v>
      </c>
    </row>
    <row r="37" spans="1:66" s="119" customFormat="1" ht="27.75" customHeight="1">
      <c r="A37" s="124">
        <v>4</v>
      </c>
      <c r="B37" s="104" t="s">
        <v>392</v>
      </c>
      <c r="C37" s="121" t="s">
        <v>393</v>
      </c>
      <c r="D37" s="45" t="str">
        <f>IF(MOD(IF(LEN(C37)=15,MID(C37,15,1),MID(C37,17,1)),2)=0,"女","男")</f>
        <v>男</v>
      </c>
      <c r="E37" s="106">
        <f>IF(LEN(C37)=15,DATE(MID(C37,7,2),MID(C37,9,2),MID(C37,11,2)),DATE(MID(C37,7,4),MID(C37,11,2),MID(C37,13,2)))</f>
        <v>30686</v>
      </c>
      <c r="F37" s="45">
        <f t="shared" ca="1" si="11"/>
        <v>31</v>
      </c>
      <c r="G37" s="45" t="s">
        <v>277</v>
      </c>
      <c r="H37" s="45" t="s">
        <v>360</v>
      </c>
      <c r="I37" s="45" t="s">
        <v>296</v>
      </c>
      <c r="J37" s="45" t="s">
        <v>306</v>
      </c>
      <c r="K37" s="124" t="s">
        <v>573</v>
      </c>
      <c r="L37" s="125">
        <f t="shared" si="12"/>
        <v>18</v>
      </c>
      <c r="M37" s="28">
        <v>81</v>
      </c>
      <c r="N37" s="86">
        <v>9</v>
      </c>
      <c r="O37" s="109">
        <v>0</v>
      </c>
      <c r="P37" s="108"/>
      <c r="Q37" s="110">
        <f t="shared" si="13"/>
        <v>88.5</v>
      </c>
      <c r="R37" s="133"/>
      <c r="S37" s="28">
        <v>68</v>
      </c>
      <c r="T37" s="86">
        <v>7</v>
      </c>
      <c r="U37" s="119">
        <v>0</v>
      </c>
      <c r="V37" s="116">
        <v>24</v>
      </c>
      <c r="W37" s="116">
        <v>11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</row>
    <row r="38" spans="1:66" s="119" customFormat="1" ht="42" customHeight="1">
      <c r="A38" s="124">
        <v>5</v>
      </c>
      <c r="B38" s="104" t="s">
        <v>394</v>
      </c>
      <c r="C38" s="121" t="s">
        <v>395</v>
      </c>
      <c r="D38" s="45" t="str">
        <f>IF(MOD(IF(LEN(C38)=15,MID(C38,15,1),MID(C38,17,1)),2)=0,"女","男")</f>
        <v>男</v>
      </c>
      <c r="E38" s="106">
        <f>IF(LEN(C38)=15,DATE(MID(C38,7,2),MID(C38,9,2),MID(C38,11,2)),DATE(MID(C38,7,4),MID(C38,11,2),MID(C38,13,2)))</f>
        <v>26221</v>
      </c>
      <c r="F38" s="45">
        <f t="shared" ca="1" si="11"/>
        <v>43</v>
      </c>
      <c r="G38" s="45" t="s">
        <v>396</v>
      </c>
      <c r="H38" s="45" t="s">
        <v>363</v>
      </c>
      <c r="I38" s="45" t="s">
        <v>279</v>
      </c>
      <c r="J38" s="45"/>
      <c r="K38" s="45" t="s">
        <v>397</v>
      </c>
      <c r="L38" s="125">
        <f t="shared" si="12"/>
        <v>0</v>
      </c>
      <c r="M38" s="108">
        <v>0</v>
      </c>
      <c r="N38" s="108">
        <v>0</v>
      </c>
      <c r="O38" s="109">
        <v>0</v>
      </c>
      <c r="P38" s="108"/>
      <c r="Q38" s="110" t="e">
        <f t="shared" si="13"/>
        <v>#DIV/0!</v>
      </c>
      <c r="R38" s="133"/>
      <c r="S38" s="28">
        <v>68</v>
      </c>
      <c r="T38" s="86">
        <v>7</v>
      </c>
      <c r="U38" s="119">
        <v>0</v>
      </c>
      <c r="V38" s="87">
        <v>434</v>
      </c>
      <c r="W38" s="87">
        <v>83</v>
      </c>
      <c r="X38" s="119">
        <v>0</v>
      </c>
      <c r="Y38" s="119">
        <v>0</v>
      </c>
      <c r="Z38" s="119">
        <v>0</v>
      </c>
      <c r="AA38" s="119">
        <v>0</v>
      </c>
      <c r="AB38" s="119">
        <v>0</v>
      </c>
      <c r="AC38" s="119">
        <v>0</v>
      </c>
      <c r="AD38" s="119">
        <v>0</v>
      </c>
      <c r="AE38" s="119">
        <v>0</v>
      </c>
      <c r="AF38" s="119">
        <v>0</v>
      </c>
      <c r="AG38" s="119">
        <v>0</v>
      </c>
      <c r="AH38" s="119">
        <v>0</v>
      </c>
      <c r="AI38" s="119">
        <v>0</v>
      </c>
      <c r="AJ38" s="119">
        <v>0</v>
      </c>
      <c r="AK38" s="119">
        <v>0</v>
      </c>
      <c r="AL38" s="119">
        <v>0</v>
      </c>
      <c r="AM38" s="119">
        <v>0</v>
      </c>
      <c r="AN38" s="119">
        <v>0</v>
      </c>
      <c r="AO38" s="119">
        <v>0</v>
      </c>
      <c r="AP38" s="119">
        <v>0</v>
      </c>
      <c r="AQ38" s="119">
        <v>0</v>
      </c>
      <c r="AR38" s="119">
        <v>0</v>
      </c>
      <c r="AS38" s="119">
        <v>0</v>
      </c>
      <c r="AT38" s="119">
        <v>0</v>
      </c>
      <c r="AU38" s="119">
        <v>0</v>
      </c>
      <c r="AV38" s="119">
        <v>0</v>
      </c>
      <c r="AW38" s="119">
        <v>0</v>
      </c>
      <c r="AX38" s="119">
        <v>0</v>
      </c>
      <c r="AY38" s="119">
        <v>0</v>
      </c>
      <c r="AZ38" s="119">
        <v>0</v>
      </c>
      <c r="BA38" s="119">
        <v>0</v>
      </c>
      <c r="BB38" s="119">
        <v>0</v>
      </c>
      <c r="BC38" s="119">
        <v>0</v>
      </c>
      <c r="BD38" s="119">
        <v>0</v>
      </c>
      <c r="BE38" s="119">
        <v>0</v>
      </c>
      <c r="BF38" s="119">
        <v>0</v>
      </c>
      <c r="BG38" s="119">
        <v>0</v>
      </c>
      <c r="BH38" s="119">
        <v>0</v>
      </c>
      <c r="BI38" s="119">
        <v>0</v>
      </c>
      <c r="BJ38" s="119">
        <v>0</v>
      </c>
      <c r="BK38" s="119">
        <v>0</v>
      </c>
      <c r="BL38" s="119">
        <v>0</v>
      </c>
      <c r="BM38" s="119">
        <v>0</v>
      </c>
      <c r="BN38" s="119">
        <v>0</v>
      </c>
    </row>
    <row r="39" spans="1:66" s="119" customFormat="1" ht="30" customHeight="1">
      <c r="A39" s="124">
        <v>6</v>
      </c>
      <c r="B39" s="104" t="s">
        <v>404</v>
      </c>
      <c r="C39" s="105" t="s">
        <v>405</v>
      </c>
      <c r="D39" s="45" t="str">
        <f>IF(MOD(IF(LEN(C39)=15,MID(C39,15,1),MID(C39,17,1)),2)=0,"女","男")</f>
        <v>女</v>
      </c>
      <c r="E39" s="106">
        <f>IF(LEN(C39)=15,DATE(MID(C39,7,2),MID(C39,9,2),MID(C39,11,2)),DATE(MID(C39,7,4),MID(C39,11,2),MID(C39,13,2)))</f>
        <v>30531</v>
      </c>
      <c r="F39" s="45">
        <f t="shared" ca="1" si="11"/>
        <v>31</v>
      </c>
      <c r="G39" s="45" t="s">
        <v>277</v>
      </c>
      <c r="H39" s="45" t="s">
        <v>350</v>
      </c>
      <c r="I39" s="45" t="s">
        <v>402</v>
      </c>
      <c r="J39" s="122" t="s">
        <v>406</v>
      </c>
      <c r="K39" s="45" t="s">
        <v>407</v>
      </c>
      <c r="L39" s="125">
        <f t="shared" si="12"/>
        <v>4</v>
      </c>
      <c r="M39" s="108">
        <v>20</v>
      </c>
      <c r="N39" s="108">
        <v>0</v>
      </c>
      <c r="O39" s="109">
        <v>0</v>
      </c>
      <c r="P39" s="108"/>
      <c r="Q39" s="110">
        <f t="shared" si="13"/>
        <v>90</v>
      </c>
      <c r="R39" s="133"/>
      <c r="S39" s="119">
        <v>20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  <c r="AB39" s="119">
        <v>0</v>
      </c>
      <c r="AC39" s="119">
        <v>0</v>
      </c>
      <c r="AD39" s="119">
        <v>0</v>
      </c>
      <c r="AE39" s="119">
        <v>0</v>
      </c>
      <c r="AF39" s="119">
        <v>0</v>
      </c>
      <c r="AG39" s="119">
        <v>0</v>
      </c>
      <c r="AH39" s="119">
        <v>0</v>
      </c>
      <c r="AI39" s="119">
        <v>0</v>
      </c>
      <c r="AJ39" s="119">
        <v>0</v>
      </c>
      <c r="AK39" s="119">
        <v>0</v>
      </c>
      <c r="AL39" s="119">
        <v>0</v>
      </c>
      <c r="AM39" s="119">
        <v>0</v>
      </c>
      <c r="AN39" s="119">
        <v>0</v>
      </c>
      <c r="AO39" s="119">
        <v>0</v>
      </c>
      <c r="AP39" s="119">
        <v>0</v>
      </c>
      <c r="AQ39" s="119">
        <v>0</v>
      </c>
      <c r="AR39" s="119">
        <v>0</v>
      </c>
      <c r="AS39" s="119">
        <v>0</v>
      </c>
      <c r="AT39" s="119">
        <v>0</v>
      </c>
      <c r="AU39" s="119">
        <v>0</v>
      </c>
      <c r="AV39" s="119">
        <v>0</v>
      </c>
      <c r="AW39" s="119">
        <v>0</v>
      </c>
      <c r="AX39" s="119">
        <v>0</v>
      </c>
      <c r="AY39" s="119">
        <v>0</v>
      </c>
      <c r="AZ39" s="119">
        <v>0</v>
      </c>
      <c r="BA39" s="119">
        <v>0</v>
      </c>
      <c r="BB39" s="119">
        <v>0</v>
      </c>
      <c r="BC39" s="119">
        <v>0</v>
      </c>
      <c r="BD39" s="119">
        <v>0</v>
      </c>
      <c r="BE39" s="119">
        <v>0</v>
      </c>
      <c r="BF39" s="119">
        <v>0</v>
      </c>
      <c r="BG39" s="119">
        <v>0</v>
      </c>
      <c r="BH39" s="119">
        <v>0</v>
      </c>
      <c r="BI39" s="119">
        <v>0</v>
      </c>
      <c r="BJ39" s="119">
        <v>0</v>
      </c>
      <c r="BK39" s="119">
        <v>0</v>
      </c>
      <c r="BL39" s="119">
        <v>0</v>
      </c>
      <c r="BM39" s="119">
        <v>0</v>
      </c>
      <c r="BN39" s="119">
        <v>0</v>
      </c>
    </row>
    <row r="40" spans="1:66" s="119" customFormat="1" ht="20.100000000000001" customHeight="1">
      <c r="A40" s="124">
        <v>7</v>
      </c>
      <c r="B40" s="104" t="s">
        <v>408</v>
      </c>
      <c r="C40" s="121" t="s">
        <v>409</v>
      </c>
      <c r="D40" s="45" t="str">
        <f>IF(MOD(IF(LEN(C40)=15,MID(C40,15,1),MID(C40,17,1)),2)=0,"女","男")</f>
        <v>男</v>
      </c>
      <c r="E40" s="106">
        <f>IF(LEN(C40)=15,DATE(MID(C40,7,2),MID(C40,9,2),MID(C40,11,2)),DATE(MID(C40,7,4),MID(C40,11,2),MID(C40,13,2)))</f>
        <v>31959</v>
      </c>
      <c r="F40" s="45">
        <f t="shared" ca="1" si="11"/>
        <v>27</v>
      </c>
      <c r="G40" s="122" t="s">
        <v>277</v>
      </c>
      <c r="H40" s="45" t="s">
        <v>350</v>
      </c>
      <c r="I40" s="45" t="s">
        <v>296</v>
      </c>
      <c r="J40" s="45" t="s">
        <v>306</v>
      </c>
      <c r="K40" s="104" t="s">
        <v>410</v>
      </c>
      <c r="L40" s="125">
        <f t="shared" si="12"/>
        <v>16</v>
      </c>
      <c r="M40" s="108">
        <v>72</v>
      </c>
      <c r="N40" s="108">
        <v>8</v>
      </c>
      <c r="O40" s="109">
        <v>0</v>
      </c>
      <c r="P40" s="108"/>
      <c r="Q40" s="110">
        <f t="shared" si="13"/>
        <v>88.5</v>
      </c>
      <c r="R40" s="133"/>
      <c r="S40" s="127">
        <v>87</v>
      </c>
      <c r="T40" s="114">
        <v>3</v>
      </c>
      <c r="U40" s="119">
        <v>0</v>
      </c>
      <c r="V40" s="28">
        <v>14</v>
      </c>
      <c r="W40" s="29">
        <v>1</v>
      </c>
      <c r="X40" s="119">
        <v>0</v>
      </c>
      <c r="Y40" s="119">
        <v>0</v>
      </c>
      <c r="Z40" s="119">
        <v>0</v>
      </c>
      <c r="AA40" s="119">
        <v>0</v>
      </c>
      <c r="AB40" s="119">
        <v>0</v>
      </c>
      <c r="AC40" s="119">
        <v>0</v>
      </c>
      <c r="AD40" s="119">
        <v>0</v>
      </c>
      <c r="AE40" s="119">
        <v>0</v>
      </c>
      <c r="AF40" s="119">
        <v>0</v>
      </c>
      <c r="AG40" s="119">
        <v>0</v>
      </c>
      <c r="AH40" s="119">
        <v>0</v>
      </c>
      <c r="AI40" s="119">
        <v>0</v>
      </c>
      <c r="AJ40" s="119">
        <v>0</v>
      </c>
      <c r="AK40" s="119">
        <v>0</v>
      </c>
      <c r="AL40" s="119">
        <v>0</v>
      </c>
      <c r="AM40" s="119">
        <v>0</v>
      </c>
      <c r="AN40" s="119">
        <v>0</v>
      </c>
      <c r="AO40" s="119">
        <v>0</v>
      </c>
      <c r="AP40" s="119">
        <v>0</v>
      </c>
      <c r="AQ40" s="119">
        <v>0</v>
      </c>
      <c r="AR40" s="119">
        <v>0</v>
      </c>
      <c r="AS40" s="119">
        <v>0</v>
      </c>
      <c r="AT40" s="119">
        <v>0</v>
      </c>
      <c r="AU40" s="119">
        <v>0</v>
      </c>
      <c r="AV40" s="119">
        <v>0</v>
      </c>
      <c r="AW40" s="119">
        <v>0</v>
      </c>
      <c r="AX40" s="119">
        <v>0</v>
      </c>
      <c r="AY40" s="119">
        <v>0</v>
      </c>
      <c r="AZ40" s="119">
        <v>0</v>
      </c>
      <c r="BA40" s="119">
        <v>0</v>
      </c>
      <c r="BB40" s="119">
        <v>0</v>
      </c>
      <c r="BC40" s="119">
        <v>0</v>
      </c>
      <c r="BD40" s="119">
        <v>0</v>
      </c>
      <c r="BE40" s="119">
        <v>0</v>
      </c>
      <c r="BF40" s="119">
        <v>0</v>
      </c>
      <c r="BG40" s="119">
        <v>0</v>
      </c>
      <c r="BH40" s="119">
        <v>0</v>
      </c>
      <c r="BI40" s="119">
        <v>0</v>
      </c>
      <c r="BJ40" s="119">
        <v>0</v>
      </c>
      <c r="BK40" s="119">
        <v>0</v>
      </c>
      <c r="BL40" s="119">
        <v>0</v>
      </c>
      <c r="BM40" s="119">
        <v>0</v>
      </c>
      <c r="BN40" s="119">
        <v>0</v>
      </c>
    </row>
    <row r="41" spans="1:66" s="119" customFormat="1" ht="20.100000000000001" customHeight="1">
      <c r="A41" s="124">
        <v>8</v>
      </c>
      <c r="B41" s="47" t="s">
        <v>411</v>
      </c>
      <c r="C41" s="135" t="s">
        <v>412</v>
      </c>
      <c r="D41" s="46" t="s">
        <v>390</v>
      </c>
      <c r="E41" s="136">
        <v>27395</v>
      </c>
      <c r="F41" s="46">
        <f t="shared" ca="1" si="11"/>
        <v>40</v>
      </c>
      <c r="G41" s="46" t="s">
        <v>401</v>
      </c>
      <c r="H41" s="46" t="s">
        <v>363</v>
      </c>
      <c r="I41" s="46" t="s">
        <v>413</v>
      </c>
      <c r="J41" s="46"/>
      <c r="K41" s="47" t="s">
        <v>410</v>
      </c>
      <c r="L41" s="125">
        <f t="shared" si="12"/>
        <v>16</v>
      </c>
      <c r="M41" s="108">
        <v>72</v>
      </c>
      <c r="N41" s="108">
        <v>8</v>
      </c>
      <c r="O41" s="109">
        <v>0</v>
      </c>
      <c r="P41" s="108"/>
      <c r="Q41" s="110">
        <f t="shared" si="13"/>
        <v>88.5</v>
      </c>
      <c r="R41" s="133"/>
      <c r="S41" s="127">
        <v>87</v>
      </c>
      <c r="T41" s="114">
        <v>3</v>
      </c>
      <c r="U41" s="119">
        <v>0</v>
      </c>
      <c r="V41" s="28">
        <v>14</v>
      </c>
      <c r="W41" s="29">
        <v>1</v>
      </c>
      <c r="X41" s="119">
        <v>0</v>
      </c>
      <c r="Y41" s="119">
        <v>0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0</v>
      </c>
      <c r="AI41" s="119">
        <v>0</v>
      </c>
      <c r="AJ41" s="119">
        <v>0</v>
      </c>
      <c r="AK41" s="119">
        <v>0</v>
      </c>
      <c r="AL41" s="119">
        <v>0</v>
      </c>
      <c r="AM41" s="119">
        <v>0</v>
      </c>
      <c r="AN41" s="119">
        <v>0</v>
      </c>
      <c r="AO41" s="119">
        <v>0</v>
      </c>
      <c r="AP41" s="119">
        <v>0</v>
      </c>
      <c r="AQ41" s="119">
        <v>0</v>
      </c>
      <c r="AR41" s="119">
        <v>0</v>
      </c>
      <c r="AS41" s="119">
        <v>0</v>
      </c>
      <c r="AT41" s="119">
        <v>0</v>
      </c>
      <c r="AU41" s="119">
        <v>0</v>
      </c>
      <c r="AV41" s="119">
        <v>0</v>
      </c>
      <c r="AW41" s="119">
        <v>0</v>
      </c>
      <c r="AX41" s="119">
        <v>0</v>
      </c>
      <c r="AY41" s="119">
        <v>0</v>
      </c>
      <c r="AZ41" s="119">
        <v>0</v>
      </c>
      <c r="BA41" s="119">
        <v>0</v>
      </c>
      <c r="BB41" s="119">
        <v>0</v>
      </c>
      <c r="BC41" s="119">
        <v>0</v>
      </c>
      <c r="BD41" s="119">
        <v>0</v>
      </c>
      <c r="BE41" s="119">
        <v>0</v>
      </c>
      <c r="BF41" s="119">
        <v>0</v>
      </c>
      <c r="BG41" s="119">
        <v>0</v>
      </c>
      <c r="BH41" s="119">
        <v>0</v>
      </c>
      <c r="BI41" s="119">
        <v>0</v>
      </c>
      <c r="BJ41" s="119">
        <v>0</v>
      </c>
      <c r="BK41" s="119">
        <v>0</v>
      </c>
      <c r="BL41" s="119">
        <v>0</v>
      </c>
      <c r="BM41" s="119">
        <v>0</v>
      </c>
      <c r="BN41" s="119">
        <v>0</v>
      </c>
    </row>
    <row r="42" spans="1:66" s="119" customFormat="1" ht="27.75" customHeight="1">
      <c r="A42" s="124">
        <v>9</v>
      </c>
      <c r="B42" s="47" t="s">
        <v>388</v>
      </c>
      <c r="C42" s="134" t="s">
        <v>389</v>
      </c>
      <c r="D42" s="46" t="s">
        <v>390</v>
      </c>
      <c r="E42" s="129">
        <f>IF(LEN(C42)=15,DATE(MID(C42,7,2),MID(C42,9,2),MID(C42,11,2)),DATE(MID(C42,7,4),MID(C42,11,2),MID(C42,13,2)))</f>
        <v>29082</v>
      </c>
      <c r="F42" s="45">
        <f ca="1">DATEDIF(E42,TODAY(),"y")</f>
        <v>35</v>
      </c>
      <c r="G42" s="46" t="s">
        <v>277</v>
      </c>
      <c r="H42" s="130" t="s">
        <v>363</v>
      </c>
      <c r="I42" s="130" t="s">
        <v>296</v>
      </c>
      <c r="J42" s="134" t="s">
        <v>391</v>
      </c>
      <c r="K42" s="46" t="s">
        <v>534</v>
      </c>
      <c r="L42" s="125">
        <f t="shared" si="12"/>
        <v>30</v>
      </c>
      <c r="M42" s="28">
        <v>131</v>
      </c>
      <c r="N42" s="86">
        <v>19</v>
      </c>
      <c r="O42" s="109">
        <v>0</v>
      </c>
      <c r="P42" s="108"/>
      <c r="Q42" s="110">
        <f t="shared" si="13"/>
        <v>88.1</v>
      </c>
      <c r="R42" s="133"/>
      <c r="S42" s="114">
        <v>84</v>
      </c>
      <c r="T42" s="114">
        <v>6</v>
      </c>
      <c r="U42" s="119">
        <v>0</v>
      </c>
      <c r="V42" s="28">
        <v>14</v>
      </c>
      <c r="W42" s="29">
        <v>1</v>
      </c>
      <c r="X42" s="119">
        <v>0</v>
      </c>
      <c r="Y42" s="119">
        <v>0</v>
      </c>
      <c r="Z42" s="119">
        <v>0</v>
      </c>
      <c r="AA42" s="119">
        <v>0</v>
      </c>
      <c r="AB42" s="119">
        <v>0</v>
      </c>
      <c r="AC42" s="119">
        <v>0</v>
      </c>
      <c r="AD42" s="119">
        <v>0</v>
      </c>
      <c r="AE42" s="119">
        <v>0</v>
      </c>
      <c r="AF42" s="119">
        <v>0</v>
      </c>
      <c r="AG42" s="119">
        <v>0</v>
      </c>
      <c r="AH42" s="119">
        <v>0</v>
      </c>
      <c r="AI42" s="119">
        <v>0</v>
      </c>
      <c r="AJ42" s="119">
        <v>0</v>
      </c>
      <c r="AK42" s="119">
        <v>0</v>
      </c>
      <c r="AL42" s="119">
        <v>0</v>
      </c>
      <c r="AM42" s="119">
        <v>0</v>
      </c>
      <c r="AN42" s="119">
        <v>0</v>
      </c>
      <c r="AO42" s="119">
        <v>0</v>
      </c>
      <c r="AP42" s="119">
        <v>0</v>
      </c>
      <c r="AQ42" s="119">
        <v>0</v>
      </c>
      <c r="AR42" s="119">
        <v>0</v>
      </c>
      <c r="AS42" s="119">
        <v>0</v>
      </c>
      <c r="AT42" s="119">
        <v>0</v>
      </c>
      <c r="AU42" s="119">
        <v>0</v>
      </c>
      <c r="AV42" s="119">
        <v>0</v>
      </c>
      <c r="AW42" s="119">
        <v>0</v>
      </c>
      <c r="AX42" s="119">
        <v>0</v>
      </c>
      <c r="AY42" s="119">
        <v>0</v>
      </c>
      <c r="AZ42" s="119">
        <v>0</v>
      </c>
      <c r="BA42" s="119">
        <v>0</v>
      </c>
      <c r="BB42" s="119">
        <v>0</v>
      </c>
      <c r="BC42" s="119">
        <v>0</v>
      </c>
      <c r="BD42" s="119">
        <v>0</v>
      </c>
      <c r="BE42" s="119">
        <v>0</v>
      </c>
      <c r="BF42" s="119">
        <v>0</v>
      </c>
      <c r="BG42" s="119">
        <v>0</v>
      </c>
      <c r="BH42" s="119">
        <v>0</v>
      </c>
      <c r="BI42" s="119">
        <v>0</v>
      </c>
      <c r="BJ42" s="119">
        <v>0</v>
      </c>
      <c r="BK42" s="119">
        <v>0</v>
      </c>
      <c r="BL42" s="119">
        <v>0</v>
      </c>
      <c r="BM42" s="119">
        <v>0</v>
      </c>
      <c r="BN42" s="119">
        <v>0</v>
      </c>
    </row>
    <row r="43" spans="1:66" s="119" customFormat="1" ht="36" customHeight="1">
      <c r="A43" s="124">
        <v>10</v>
      </c>
      <c r="B43" s="104" t="s">
        <v>414</v>
      </c>
      <c r="C43" s="121" t="s">
        <v>415</v>
      </c>
      <c r="D43" s="45" t="str">
        <f>IF(MOD(IF(LEN(C43)=15,MID(C43,15,1),MID(C43,17,1)),2)=0,"女","男")</f>
        <v>男</v>
      </c>
      <c r="E43" s="106">
        <f>IF(LEN(C43)=15,DATE(MID(C43,7,2),MID(C43,9,2),MID(C43,11,2)),DATE(MID(C43,7,4),MID(C43,11,2),MID(C43,13,2)))</f>
        <v>27031</v>
      </c>
      <c r="F43" s="45">
        <f t="shared" ca="1" si="11"/>
        <v>41</v>
      </c>
      <c r="G43" s="122" t="s">
        <v>277</v>
      </c>
      <c r="H43" s="122" t="s">
        <v>278</v>
      </c>
      <c r="I43" s="122" t="s">
        <v>296</v>
      </c>
      <c r="J43" s="122" t="s">
        <v>303</v>
      </c>
      <c r="K43" s="45" t="s">
        <v>416</v>
      </c>
      <c r="L43" s="125">
        <f t="shared" si="12"/>
        <v>113</v>
      </c>
      <c r="M43" s="87">
        <v>472</v>
      </c>
      <c r="N43" s="87">
        <v>82</v>
      </c>
      <c r="O43" s="87">
        <v>11</v>
      </c>
      <c r="P43" s="108"/>
      <c r="Q43" s="110">
        <f t="shared" si="13"/>
        <v>87.238938053097343</v>
      </c>
      <c r="R43" s="133"/>
      <c r="S43" s="114">
        <v>135</v>
      </c>
      <c r="T43" s="114">
        <v>15</v>
      </c>
      <c r="U43" s="119">
        <v>0</v>
      </c>
      <c r="V43" s="87">
        <v>466</v>
      </c>
      <c r="W43" s="87">
        <v>79</v>
      </c>
      <c r="X43" s="87">
        <v>1</v>
      </c>
      <c r="Y43" s="119">
        <v>0</v>
      </c>
      <c r="Z43" s="119">
        <v>0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19">
        <v>0</v>
      </c>
      <c r="AM43" s="119">
        <v>0</v>
      </c>
      <c r="AN43" s="119">
        <v>0</v>
      </c>
      <c r="AO43" s="119">
        <v>0</v>
      </c>
      <c r="AP43" s="119">
        <v>0</v>
      </c>
      <c r="AQ43" s="119">
        <v>0</v>
      </c>
      <c r="AR43" s="119">
        <v>0</v>
      </c>
      <c r="AS43" s="119">
        <v>0</v>
      </c>
      <c r="AT43" s="119">
        <v>0</v>
      </c>
      <c r="AU43" s="119">
        <v>0</v>
      </c>
      <c r="AV43" s="119">
        <v>0</v>
      </c>
      <c r="AW43" s="119">
        <v>0</v>
      </c>
      <c r="AX43" s="119">
        <v>0</v>
      </c>
      <c r="AY43" s="119">
        <v>0</v>
      </c>
      <c r="AZ43" s="119">
        <v>0</v>
      </c>
      <c r="BA43" s="119">
        <v>0</v>
      </c>
      <c r="BB43" s="119">
        <v>0</v>
      </c>
      <c r="BC43" s="119">
        <v>0</v>
      </c>
      <c r="BD43" s="119">
        <v>0</v>
      </c>
      <c r="BE43" s="119">
        <v>0</v>
      </c>
      <c r="BF43" s="119">
        <v>0</v>
      </c>
      <c r="BG43" s="119">
        <v>0</v>
      </c>
      <c r="BH43" s="119">
        <v>0</v>
      </c>
      <c r="BI43" s="119">
        <v>0</v>
      </c>
      <c r="BJ43" s="119">
        <v>0</v>
      </c>
      <c r="BK43" s="119">
        <v>0</v>
      </c>
      <c r="BL43" s="119">
        <v>0</v>
      </c>
      <c r="BM43" s="119">
        <v>0</v>
      </c>
      <c r="BN43" s="119">
        <v>0</v>
      </c>
    </row>
    <row r="44" spans="1:66" s="119" customFormat="1" ht="20.100000000000001" customHeight="1">
      <c r="A44" s="124">
        <v>11</v>
      </c>
      <c r="B44" s="104" t="s">
        <v>419</v>
      </c>
      <c r="C44" s="122" t="s">
        <v>420</v>
      </c>
      <c r="D44" s="45" t="str">
        <f>IF(MOD(IF(LEN(C44)=15,MID(C44,15,1),MID(C44,17,1)),2)=0,"女","男")</f>
        <v>男</v>
      </c>
      <c r="E44" s="106">
        <f>IF(LEN(C44)=15,DATE(MID(C44,7,2),MID(C44,9,2),MID(C44,11,2)),DATE(MID(C44,7,4),MID(C44,11,2),MID(C44,13,2)))</f>
        <v>31335</v>
      </c>
      <c r="F44" s="45">
        <f t="shared" ref="F44:F54" ca="1" si="14">DATEDIF(E44,TODAY(),"y")</f>
        <v>29</v>
      </c>
      <c r="G44" s="122" t="s">
        <v>277</v>
      </c>
      <c r="H44" s="122" t="s">
        <v>278</v>
      </c>
      <c r="I44" s="122" t="s">
        <v>279</v>
      </c>
      <c r="J44" s="45" t="s">
        <v>306</v>
      </c>
      <c r="K44" s="104" t="s">
        <v>421</v>
      </c>
      <c r="L44" s="125">
        <f t="shared" si="12"/>
        <v>106</v>
      </c>
      <c r="M44" s="89">
        <v>462</v>
      </c>
      <c r="N44" s="89">
        <v>59</v>
      </c>
      <c r="O44" s="89">
        <v>9</v>
      </c>
      <c r="P44" s="108"/>
      <c r="Q44" s="110">
        <f t="shared" si="13"/>
        <v>87.820754716981128</v>
      </c>
      <c r="R44" s="137"/>
      <c r="S44" s="116">
        <v>130</v>
      </c>
      <c r="T44" s="116">
        <v>0</v>
      </c>
      <c r="U44" s="119">
        <v>0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0</v>
      </c>
      <c r="AI44" s="119">
        <v>0</v>
      </c>
      <c r="AJ44" s="119">
        <v>0</v>
      </c>
      <c r="AK44" s="119">
        <v>0</v>
      </c>
      <c r="AL44" s="119">
        <v>0</v>
      </c>
      <c r="AM44" s="119">
        <v>0</v>
      </c>
      <c r="AN44" s="119">
        <v>0</v>
      </c>
      <c r="AO44" s="119">
        <v>0</v>
      </c>
      <c r="AP44" s="119">
        <v>0</v>
      </c>
      <c r="AQ44" s="119">
        <v>0</v>
      </c>
      <c r="AR44" s="119">
        <v>0</v>
      </c>
      <c r="AS44" s="119">
        <v>0</v>
      </c>
      <c r="AT44" s="119">
        <v>0</v>
      </c>
      <c r="AU44" s="119">
        <v>0</v>
      </c>
      <c r="AV44" s="119">
        <v>0</v>
      </c>
      <c r="AW44" s="119">
        <v>0</v>
      </c>
      <c r="AX44" s="119">
        <v>0</v>
      </c>
      <c r="AY44" s="119">
        <v>0</v>
      </c>
      <c r="AZ44" s="119">
        <v>0</v>
      </c>
      <c r="BA44" s="119">
        <v>0</v>
      </c>
      <c r="BB44" s="119">
        <v>0</v>
      </c>
      <c r="BC44" s="119">
        <v>0</v>
      </c>
      <c r="BD44" s="119">
        <v>0</v>
      </c>
      <c r="BE44" s="119">
        <v>0</v>
      </c>
      <c r="BF44" s="119">
        <v>0</v>
      </c>
      <c r="BG44" s="119">
        <v>0</v>
      </c>
      <c r="BH44" s="119">
        <v>0</v>
      </c>
      <c r="BI44" s="119">
        <v>0</v>
      </c>
      <c r="BJ44" s="119">
        <v>0</v>
      </c>
      <c r="BK44" s="119">
        <v>0</v>
      </c>
      <c r="BL44" s="119">
        <v>0</v>
      </c>
      <c r="BM44" s="119">
        <v>0</v>
      </c>
      <c r="BN44" s="119">
        <v>0</v>
      </c>
    </row>
    <row r="45" spans="1:66" s="119" customFormat="1" ht="20.100000000000001" customHeight="1">
      <c r="A45" s="124">
        <v>12</v>
      </c>
      <c r="B45" s="47" t="s">
        <v>422</v>
      </c>
      <c r="C45" s="138" t="s">
        <v>423</v>
      </c>
      <c r="D45" s="46" t="s">
        <v>400</v>
      </c>
      <c r="E45" s="139">
        <f>IF(LEN(C45)=15,DATE(MID(C45,7,#REF!),MID(C45,9,2),MID(C45,11,2)),DATE(MID(C45,7,4),MID(C45,11,2),MID(C45,13,2)))</f>
        <v>29513</v>
      </c>
      <c r="F45" s="45">
        <f t="shared" ca="1" si="14"/>
        <v>34</v>
      </c>
      <c r="G45" s="45" t="s">
        <v>277</v>
      </c>
      <c r="H45" s="46" t="s">
        <v>360</v>
      </c>
      <c r="I45" s="130" t="s">
        <v>344</v>
      </c>
      <c r="J45" s="130" t="s">
        <v>391</v>
      </c>
      <c r="K45" s="45" t="s">
        <v>421</v>
      </c>
      <c r="L45" s="125">
        <f t="shared" si="12"/>
        <v>28</v>
      </c>
      <c r="M45" s="80">
        <v>140</v>
      </c>
      <c r="N45" s="80">
        <v>0</v>
      </c>
      <c r="O45" s="81">
        <v>0</v>
      </c>
      <c r="P45" s="108"/>
      <c r="Q45" s="110">
        <f t="shared" si="13"/>
        <v>90</v>
      </c>
      <c r="R45" s="137"/>
      <c r="S45" s="119">
        <v>130</v>
      </c>
      <c r="T45" s="119">
        <v>0</v>
      </c>
      <c r="U45" s="119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0</v>
      </c>
      <c r="AK45" s="119">
        <v>0</v>
      </c>
      <c r="AL45" s="119">
        <v>0</v>
      </c>
      <c r="AM45" s="119">
        <v>0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0</v>
      </c>
      <c r="AT45" s="119">
        <v>0</v>
      </c>
      <c r="AU45" s="119">
        <v>0</v>
      </c>
      <c r="AV45" s="119">
        <v>0</v>
      </c>
      <c r="AW45" s="119">
        <v>0</v>
      </c>
      <c r="AX45" s="119">
        <v>0</v>
      </c>
      <c r="AY45" s="119">
        <v>0</v>
      </c>
      <c r="AZ45" s="119">
        <v>0</v>
      </c>
      <c r="BA45" s="119">
        <v>0</v>
      </c>
      <c r="BB45" s="119">
        <v>0</v>
      </c>
      <c r="BC45" s="119">
        <v>0</v>
      </c>
      <c r="BD45" s="119">
        <v>0</v>
      </c>
      <c r="BE45" s="119">
        <v>0</v>
      </c>
      <c r="BF45" s="119">
        <v>0</v>
      </c>
      <c r="BG45" s="119">
        <v>0</v>
      </c>
      <c r="BH45" s="119">
        <v>0</v>
      </c>
      <c r="BI45" s="119">
        <v>0</v>
      </c>
      <c r="BJ45" s="119">
        <v>0</v>
      </c>
      <c r="BK45" s="119">
        <v>0</v>
      </c>
      <c r="BL45" s="119">
        <v>0</v>
      </c>
      <c r="BM45" s="119">
        <v>0</v>
      </c>
      <c r="BN45" s="119">
        <v>0</v>
      </c>
    </row>
    <row r="46" spans="1:66" s="119" customFormat="1" ht="20.100000000000001" customHeight="1">
      <c r="A46" s="124">
        <v>13</v>
      </c>
      <c r="B46" s="104" t="s">
        <v>424</v>
      </c>
      <c r="C46" s="121" t="s">
        <v>425</v>
      </c>
      <c r="D46" s="45" t="str">
        <f t="shared" ref="D46:D54" si="15">IF(MOD(IF(LEN(C46)=15,MID(C46,15,1),MID(C46,17,1)),2)=0,"女","男")</f>
        <v>男</v>
      </c>
      <c r="E46" s="106">
        <f t="shared" ref="E46:E54" si="16">IF(LEN(C46)=15,DATE(MID(C46,7,2),MID(C46,9,2),MID(C46,11,2)),DATE(MID(C46,7,4),MID(C46,11,2),MID(C46,13,2)))</f>
        <v>29849</v>
      </c>
      <c r="F46" s="45">
        <f t="shared" ca="1" si="14"/>
        <v>33</v>
      </c>
      <c r="G46" s="45" t="s">
        <v>277</v>
      </c>
      <c r="H46" s="45" t="s">
        <v>350</v>
      </c>
      <c r="I46" s="45" t="s">
        <v>296</v>
      </c>
      <c r="J46" s="45" t="s">
        <v>297</v>
      </c>
      <c r="K46" s="104" t="s">
        <v>537</v>
      </c>
      <c r="L46" s="125">
        <f t="shared" si="12"/>
        <v>34</v>
      </c>
      <c r="M46" s="21">
        <v>151</v>
      </c>
      <c r="N46" s="85">
        <v>19</v>
      </c>
      <c r="O46" s="109">
        <v>0</v>
      </c>
      <c r="P46" s="108"/>
      <c r="Q46" s="110">
        <f t="shared" si="13"/>
        <v>88.32352941176471</v>
      </c>
      <c r="R46" s="137"/>
      <c r="S46" s="28">
        <v>196</v>
      </c>
      <c r="T46" s="86">
        <v>39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</v>
      </c>
      <c r="AG46" s="119">
        <v>0</v>
      </c>
      <c r="AH46" s="119">
        <v>0</v>
      </c>
      <c r="AI46" s="119">
        <v>0</v>
      </c>
      <c r="AJ46" s="119">
        <v>0</v>
      </c>
      <c r="AK46" s="119">
        <v>0</v>
      </c>
      <c r="AL46" s="119">
        <v>0</v>
      </c>
      <c r="AM46" s="119">
        <v>0</v>
      </c>
      <c r="AN46" s="119">
        <v>0</v>
      </c>
      <c r="AO46" s="119">
        <v>0</v>
      </c>
      <c r="AP46" s="119">
        <v>0</v>
      </c>
      <c r="AQ46" s="119">
        <v>0</v>
      </c>
      <c r="AR46" s="119">
        <v>0</v>
      </c>
      <c r="AS46" s="119">
        <v>0</v>
      </c>
      <c r="AT46" s="119">
        <v>0</v>
      </c>
      <c r="AU46" s="119">
        <v>0</v>
      </c>
      <c r="AV46" s="119">
        <v>0</v>
      </c>
      <c r="AW46" s="119">
        <v>0</v>
      </c>
      <c r="AX46" s="119">
        <v>0</v>
      </c>
      <c r="AY46" s="119">
        <v>0</v>
      </c>
      <c r="AZ46" s="119">
        <v>0</v>
      </c>
      <c r="BA46" s="119">
        <v>0</v>
      </c>
      <c r="BB46" s="119">
        <v>0</v>
      </c>
      <c r="BC46" s="119">
        <v>0</v>
      </c>
      <c r="BD46" s="119">
        <v>0</v>
      </c>
      <c r="BE46" s="119">
        <v>0</v>
      </c>
      <c r="BF46" s="119">
        <v>0</v>
      </c>
      <c r="BG46" s="119">
        <v>0</v>
      </c>
      <c r="BH46" s="119">
        <v>0</v>
      </c>
      <c r="BI46" s="119">
        <v>0</v>
      </c>
      <c r="BJ46" s="119">
        <v>0</v>
      </c>
      <c r="BK46" s="119">
        <v>0</v>
      </c>
      <c r="BL46" s="119">
        <v>0</v>
      </c>
      <c r="BM46" s="119">
        <v>0</v>
      </c>
      <c r="BN46" s="119">
        <v>0</v>
      </c>
    </row>
    <row r="47" spans="1:66" s="119" customFormat="1" ht="20.100000000000001" customHeight="1">
      <c r="A47" s="124">
        <v>14</v>
      </c>
      <c r="B47" s="104" t="s">
        <v>427</v>
      </c>
      <c r="C47" s="121" t="s">
        <v>428</v>
      </c>
      <c r="D47" s="45" t="str">
        <f t="shared" si="15"/>
        <v>男</v>
      </c>
      <c r="E47" s="106">
        <f t="shared" si="16"/>
        <v>27253</v>
      </c>
      <c r="F47" s="45">
        <f t="shared" ca="1" si="14"/>
        <v>40</v>
      </c>
      <c r="G47" s="45" t="s">
        <v>277</v>
      </c>
      <c r="H47" s="45" t="s">
        <v>360</v>
      </c>
      <c r="I47" s="45" t="s">
        <v>279</v>
      </c>
      <c r="J47" s="45" t="s">
        <v>303</v>
      </c>
      <c r="K47" s="104" t="s">
        <v>426</v>
      </c>
      <c r="L47" s="125">
        <f t="shared" si="12"/>
        <v>4</v>
      </c>
      <c r="M47" s="174">
        <v>16</v>
      </c>
      <c r="N47" s="174">
        <v>4</v>
      </c>
      <c r="O47" s="174">
        <v>0</v>
      </c>
      <c r="P47" s="108"/>
      <c r="Q47" s="110">
        <f t="shared" si="13"/>
        <v>86.999999999999986</v>
      </c>
      <c r="R47" s="137"/>
      <c r="S47" s="116">
        <v>23</v>
      </c>
      <c r="T47" s="116">
        <v>12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  <c r="AB47" s="119">
        <v>0</v>
      </c>
      <c r="AC47" s="119">
        <v>0</v>
      </c>
      <c r="AD47" s="119">
        <v>0</v>
      </c>
      <c r="AE47" s="119">
        <v>0</v>
      </c>
      <c r="AF47" s="119">
        <v>0</v>
      </c>
      <c r="AG47" s="119">
        <v>0</v>
      </c>
      <c r="AH47" s="119">
        <v>0</v>
      </c>
      <c r="AI47" s="119">
        <v>0</v>
      </c>
      <c r="AJ47" s="119">
        <v>0</v>
      </c>
      <c r="AK47" s="119">
        <v>0</v>
      </c>
      <c r="AL47" s="119">
        <v>0</v>
      </c>
      <c r="AM47" s="119">
        <v>0</v>
      </c>
      <c r="AN47" s="119">
        <v>0</v>
      </c>
      <c r="AO47" s="119">
        <v>0</v>
      </c>
      <c r="AP47" s="119">
        <v>0</v>
      </c>
      <c r="AQ47" s="119">
        <v>0</v>
      </c>
      <c r="AR47" s="119">
        <v>0</v>
      </c>
      <c r="AS47" s="119">
        <v>0</v>
      </c>
      <c r="AT47" s="119">
        <v>0</v>
      </c>
      <c r="AU47" s="119">
        <v>0</v>
      </c>
      <c r="AV47" s="119">
        <v>0</v>
      </c>
      <c r="AW47" s="119">
        <v>0</v>
      </c>
      <c r="AX47" s="119">
        <v>0</v>
      </c>
      <c r="AY47" s="119">
        <v>0</v>
      </c>
      <c r="AZ47" s="119">
        <v>0</v>
      </c>
      <c r="BA47" s="119">
        <v>0</v>
      </c>
      <c r="BB47" s="119">
        <v>0</v>
      </c>
      <c r="BC47" s="119">
        <v>0</v>
      </c>
      <c r="BD47" s="119">
        <v>0</v>
      </c>
      <c r="BE47" s="119">
        <v>0</v>
      </c>
      <c r="BF47" s="119">
        <v>0</v>
      </c>
      <c r="BG47" s="119">
        <v>0</v>
      </c>
      <c r="BH47" s="119">
        <v>0</v>
      </c>
      <c r="BI47" s="119">
        <v>0</v>
      </c>
      <c r="BJ47" s="119">
        <v>0</v>
      </c>
      <c r="BK47" s="119">
        <v>0</v>
      </c>
      <c r="BL47" s="119">
        <v>0</v>
      </c>
      <c r="BM47" s="119">
        <v>0</v>
      </c>
      <c r="BN47" s="119">
        <v>0</v>
      </c>
    </row>
    <row r="48" spans="1:66" s="119" customFormat="1" ht="20.100000000000001" customHeight="1">
      <c r="A48" s="124">
        <v>15</v>
      </c>
      <c r="B48" s="104" t="s">
        <v>417</v>
      </c>
      <c r="C48" s="121" t="s">
        <v>418</v>
      </c>
      <c r="D48" s="45" t="str">
        <f t="shared" si="15"/>
        <v>男</v>
      </c>
      <c r="E48" s="106">
        <f t="shared" si="16"/>
        <v>30380</v>
      </c>
      <c r="F48" s="45">
        <f t="shared" ca="1" si="14"/>
        <v>32</v>
      </c>
      <c r="G48" s="122" t="s">
        <v>277</v>
      </c>
      <c r="H48" s="122" t="s">
        <v>360</v>
      </c>
      <c r="I48" s="45" t="s">
        <v>296</v>
      </c>
      <c r="J48" s="45" t="s">
        <v>297</v>
      </c>
      <c r="K48" s="104" t="s">
        <v>536</v>
      </c>
      <c r="L48" s="125">
        <f t="shared" si="12"/>
        <v>16</v>
      </c>
      <c r="M48" s="93">
        <v>80</v>
      </c>
      <c r="N48" s="93">
        <v>0</v>
      </c>
      <c r="O48" s="109">
        <v>0</v>
      </c>
      <c r="P48" s="108"/>
      <c r="Q48" s="110">
        <f t="shared" si="13"/>
        <v>90</v>
      </c>
      <c r="R48" s="133"/>
      <c r="S48" s="21">
        <v>52</v>
      </c>
      <c r="T48" s="24">
        <v>3</v>
      </c>
      <c r="U48" s="119">
        <v>0</v>
      </c>
      <c r="V48" s="119">
        <v>0</v>
      </c>
      <c r="W48" s="119">
        <v>0</v>
      </c>
      <c r="X48" s="119">
        <v>0</v>
      </c>
      <c r="Y48" s="119">
        <v>0</v>
      </c>
      <c r="Z48" s="119">
        <v>0</v>
      </c>
      <c r="AA48" s="119">
        <v>0</v>
      </c>
      <c r="AB48" s="119">
        <v>0</v>
      </c>
      <c r="AC48" s="119">
        <v>0</v>
      </c>
      <c r="AD48" s="119">
        <v>0</v>
      </c>
      <c r="AE48" s="119">
        <v>0</v>
      </c>
      <c r="AF48" s="119">
        <v>0</v>
      </c>
      <c r="AG48" s="119">
        <v>0</v>
      </c>
      <c r="AH48" s="119">
        <v>0</v>
      </c>
      <c r="AI48" s="119">
        <v>0</v>
      </c>
      <c r="AJ48" s="119">
        <v>0</v>
      </c>
      <c r="AK48" s="119">
        <v>0</v>
      </c>
      <c r="AL48" s="119">
        <v>0</v>
      </c>
      <c r="AM48" s="119">
        <v>0</v>
      </c>
      <c r="AN48" s="119">
        <v>0</v>
      </c>
      <c r="AO48" s="119">
        <v>0</v>
      </c>
      <c r="AP48" s="119">
        <v>0</v>
      </c>
      <c r="AQ48" s="119">
        <v>0</v>
      </c>
      <c r="AR48" s="119">
        <v>0</v>
      </c>
      <c r="AS48" s="119">
        <v>0</v>
      </c>
      <c r="AT48" s="119">
        <v>0</v>
      </c>
      <c r="AU48" s="119">
        <v>0</v>
      </c>
      <c r="AV48" s="119">
        <v>0</v>
      </c>
      <c r="AW48" s="119">
        <v>0</v>
      </c>
      <c r="AX48" s="119">
        <v>0</v>
      </c>
      <c r="AY48" s="119">
        <v>0</v>
      </c>
      <c r="AZ48" s="119">
        <v>0</v>
      </c>
      <c r="BA48" s="119">
        <v>0</v>
      </c>
      <c r="BB48" s="119">
        <v>0</v>
      </c>
      <c r="BC48" s="119">
        <v>0</v>
      </c>
      <c r="BD48" s="119">
        <v>0</v>
      </c>
      <c r="BE48" s="119">
        <v>0</v>
      </c>
      <c r="BF48" s="119">
        <v>0</v>
      </c>
      <c r="BG48" s="119">
        <v>0</v>
      </c>
      <c r="BH48" s="119">
        <v>0</v>
      </c>
      <c r="BI48" s="119">
        <v>0</v>
      </c>
      <c r="BJ48" s="119">
        <v>0</v>
      </c>
      <c r="BK48" s="119">
        <v>0</v>
      </c>
      <c r="BL48" s="119">
        <v>0</v>
      </c>
      <c r="BM48" s="119">
        <v>0</v>
      </c>
      <c r="BN48" s="119">
        <v>0</v>
      </c>
    </row>
    <row r="49" spans="1:66" s="119" customFormat="1" ht="20.100000000000001" customHeight="1">
      <c r="A49" s="124">
        <v>16</v>
      </c>
      <c r="B49" s="104" t="s">
        <v>442</v>
      </c>
      <c r="C49" s="138" t="s">
        <v>443</v>
      </c>
      <c r="D49" s="130" t="str">
        <f t="shared" si="15"/>
        <v>男</v>
      </c>
      <c r="E49" s="129">
        <f t="shared" si="16"/>
        <v>30304</v>
      </c>
      <c r="F49" s="130">
        <f t="shared" ca="1" si="14"/>
        <v>32</v>
      </c>
      <c r="G49" s="45" t="s">
        <v>277</v>
      </c>
      <c r="H49" s="130" t="s">
        <v>350</v>
      </c>
      <c r="I49" s="130" t="s">
        <v>402</v>
      </c>
      <c r="J49" s="128" t="s">
        <v>391</v>
      </c>
      <c r="K49" s="45" t="s">
        <v>444</v>
      </c>
      <c r="L49" s="125">
        <f t="shared" si="12"/>
        <v>113</v>
      </c>
      <c r="M49" s="87">
        <v>482</v>
      </c>
      <c r="N49" s="87">
        <v>73</v>
      </c>
      <c r="O49" s="109">
        <v>10</v>
      </c>
      <c r="P49" s="108"/>
      <c r="Q49" s="110">
        <f t="shared" si="13"/>
        <v>87.530973451327426</v>
      </c>
      <c r="R49" s="133"/>
      <c r="S49" s="86">
        <v>140</v>
      </c>
      <c r="T49" s="86">
        <v>10</v>
      </c>
      <c r="U49" s="119">
        <v>0</v>
      </c>
      <c r="V49" s="87">
        <v>461</v>
      </c>
      <c r="W49" s="87">
        <v>84</v>
      </c>
      <c r="X49" s="87">
        <v>1</v>
      </c>
      <c r="Y49" s="119">
        <v>0</v>
      </c>
      <c r="Z49" s="119">
        <v>0</v>
      </c>
      <c r="AA49" s="119">
        <v>0</v>
      </c>
      <c r="AB49" s="119">
        <v>0</v>
      </c>
      <c r="AC49" s="119">
        <v>0</v>
      </c>
      <c r="AD49" s="119">
        <v>0</v>
      </c>
      <c r="AE49" s="119">
        <v>0</v>
      </c>
      <c r="AF49" s="119">
        <v>0</v>
      </c>
      <c r="AG49" s="119">
        <v>0</v>
      </c>
      <c r="AH49" s="119">
        <v>0</v>
      </c>
      <c r="AI49" s="119">
        <v>0</v>
      </c>
      <c r="AJ49" s="119">
        <v>0</v>
      </c>
      <c r="AK49" s="119">
        <v>0</v>
      </c>
      <c r="AL49" s="119">
        <v>0</v>
      </c>
      <c r="AM49" s="119">
        <v>0</v>
      </c>
      <c r="AN49" s="119">
        <v>0</v>
      </c>
      <c r="AO49" s="119">
        <v>0</v>
      </c>
      <c r="AP49" s="119">
        <v>0</v>
      </c>
      <c r="AQ49" s="119">
        <v>0</v>
      </c>
      <c r="AR49" s="119">
        <v>0</v>
      </c>
      <c r="AS49" s="119">
        <v>0</v>
      </c>
      <c r="AT49" s="119">
        <v>0</v>
      </c>
      <c r="AU49" s="119">
        <v>0</v>
      </c>
      <c r="AV49" s="119">
        <v>0</v>
      </c>
      <c r="AW49" s="119">
        <v>0</v>
      </c>
      <c r="AX49" s="119">
        <v>0</v>
      </c>
      <c r="AY49" s="119">
        <v>0</v>
      </c>
      <c r="AZ49" s="119">
        <v>0</v>
      </c>
      <c r="BA49" s="119">
        <v>0</v>
      </c>
      <c r="BB49" s="119">
        <v>0</v>
      </c>
      <c r="BC49" s="119">
        <v>0</v>
      </c>
      <c r="BD49" s="119">
        <v>0</v>
      </c>
      <c r="BE49" s="119">
        <v>0</v>
      </c>
      <c r="BF49" s="119">
        <v>0</v>
      </c>
      <c r="BG49" s="119">
        <v>0</v>
      </c>
      <c r="BH49" s="119">
        <v>0</v>
      </c>
      <c r="BI49" s="119">
        <v>0</v>
      </c>
      <c r="BJ49" s="119">
        <v>0</v>
      </c>
      <c r="BK49" s="119">
        <v>0</v>
      </c>
      <c r="BL49" s="119">
        <v>0</v>
      </c>
      <c r="BM49" s="119">
        <v>0</v>
      </c>
      <c r="BN49" s="119">
        <v>0</v>
      </c>
    </row>
    <row r="50" spans="1:66" s="119" customFormat="1" ht="31.5" customHeight="1">
      <c r="A50" s="124">
        <v>17</v>
      </c>
      <c r="B50" s="104" t="s">
        <v>445</v>
      </c>
      <c r="C50" s="121" t="s">
        <v>446</v>
      </c>
      <c r="D50" s="45" t="str">
        <f t="shared" si="15"/>
        <v>女</v>
      </c>
      <c r="E50" s="106">
        <f t="shared" si="16"/>
        <v>30439</v>
      </c>
      <c r="F50" s="45">
        <f t="shared" ca="1" si="14"/>
        <v>32</v>
      </c>
      <c r="G50" s="45" t="s">
        <v>277</v>
      </c>
      <c r="H50" s="45" t="s">
        <v>350</v>
      </c>
      <c r="I50" s="45" t="s">
        <v>344</v>
      </c>
      <c r="J50" s="45" t="s">
        <v>306</v>
      </c>
      <c r="K50" s="45" t="s">
        <v>542</v>
      </c>
      <c r="L50" s="125">
        <f t="shared" si="12"/>
        <v>127</v>
      </c>
      <c r="M50" s="28">
        <v>546</v>
      </c>
      <c r="N50" s="86">
        <v>80</v>
      </c>
      <c r="O50" s="109">
        <v>9</v>
      </c>
      <c r="P50" s="108"/>
      <c r="Q50" s="110">
        <f t="shared" si="13"/>
        <v>87.685039370078755</v>
      </c>
      <c r="R50" s="133"/>
      <c r="S50" s="28">
        <v>68</v>
      </c>
      <c r="T50" s="86">
        <v>7</v>
      </c>
      <c r="U50" s="119">
        <v>0</v>
      </c>
      <c r="V50" s="86">
        <v>144</v>
      </c>
      <c r="W50" s="86">
        <v>6</v>
      </c>
      <c r="X50" s="119">
        <v>0</v>
      </c>
      <c r="Y50" s="87">
        <v>464</v>
      </c>
      <c r="Z50" s="87">
        <v>85</v>
      </c>
      <c r="AA50" s="87"/>
      <c r="AB50" s="119">
        <v>0</v>
      </c>
      <c r="AC50" s="119">
        <v>0</v>
      </c>
      <c r="AD50" s="119">
        <v>0</v>
      </c>
      <c r="AE50" s="119">
        <v>0</v>
      </c>
      <c r="AF50" s="119">
        <v>0</v>
      </c>
      <c r="AG50" s="119">
        <v>0</v>
      </c>
      <c r="AH50" s="119">
        <v>0</v>
      </c>
      <c r="AI50" s="119">
        <v>0</v>
      </c>
      <c r="AJ50" s="119">
        <v>0</v>
      </c>
      <c r="AK50" s="119">
        <v>0</v>
      </c>
      <c r="AL50" s="119">
        <v>0</v>
      </c>
      <c r="AM50" s="119">
        <v>0</v>
      </c>
      <c r="AN50" s="119">
        <v>0</v>
      </c>
      <c r="AO50" s="119">
        <v>0</v>
      </c>
      <c r="AP50" s="119">
        <v>0</v>
      </c>
      <c r="AQ50" s="119">
        <v>0</v>
      </c>
      <c r="AR50" s="119">
        <v>0</v>
      </c>
      <c r="AS50" s="119">
        <v>0</v>
      </c>
      <c r="AT50" s="119">
        <v>0</v>
      </c>
      <c r="AU50" s="119">
        <v>0</v>
      </c>
      <c r="AV50" s="119">
        <v>0</v>
      </c>
      <c r="AW50" s="119">
        <v>0</v>
      </c>
      <c r="AX50" s="119">
        <v>0</v>
      </c>
      <c r="AY50" s="119">
        <v>0</v>
      </c>
      <c r="AZ50" s="119">
        <v>0</v>
      </c>
      <c r="BA50" s="119">
        <v>0</v>
      </c>
      <c r="BB50" s="119">
        <v>0</v>
      </c>
      <c r="BC50" s="119">
        <v>0</v>
      </c>
      <c r="BD50" s="119">
        <v>0</v>
      </c>
      <c r="BE50" s="119">
        <v>0</v>
      </c>
      <c r="BF50" s="119">
        <v>0</v>
      </c>
      <c r="BG50" s="119">
        <v>0</v>
      </c>
      <c r="BH50" s="119">
        <v>0</v>
      </c>
      <c r="BI50" s="119">
        <v>0</v>
      </c>
      <c r="BJ50" s="119">
        <v>0</v>
      </c>
      <c r="BK50" s="119">
        <v>0</v>
      </c>
      <c r="BL50" s="119">
        <v>0</v>
      </c>
      <c r="BM50" s="119">
        <v>0</v>
      </c>
      <c r="BN50" s="119">
        <v>0</v>
      </c>
    </row>
    <row r="51" spans="1:66" s="119" customFormat="1" ht="26.25" customHeight="1">
      <c r="A51" s="124">
        <v>18</v>
      </c>
      <c r="B51" s="104" t="s">
        <v>447</v>
      </c>
      <c r="C51" s="121" t="s">
        <v>448</v>
      </c>
      <c r="D51" s="45" t="str">
        <f t="shared" si="15"/>
        <v>男</v>
      </c>
      <c r="E51" s="106">
        <f t="shared" si="16"/>
        <v>30412</v>
      </c>
      <c r="F51" s="45">
        <f t="shared" ca="1" si="14"/>
        <v>32</v>
      </c>
      <c r="G51" s="45" t="s">
        <v>277</v>
      </c>
      <c r="H51" s="45" t="s">
        <v>278</v>
      </c>
      <c r="I51" s="45" t="s">
        <v>344</v>
      </c>
      <c r="J51" s="45" t="s">
        <v>306</v>
      </c>
      <c r="K51" s="104" t="s">
        <v>449</v>
      </c>
      <c r="L51" s="125">
        <f t="shared" si="12"/>
        <v>78</v>
      </c>
      <c r="M51" s="108">
        <v>323</v>
      </c>
      <c r="N51" s="108">
        <v>61</v>
      </c>
      <c r="O51" s="109">
        <v>6</v>
      </c>
      <c r="P51" s="108"/>
      <c r="Q51" s="110">
        <f t="shared" si="13"/>
        <v>87.192307692307693</v>
      </c>
      <c r="R51" s="133"/>
      <c r="S51" s="87">
        <v>461</v>
      </c>
      <c r="T51" s="87">
        <v>85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19">
        <v>0</v>
      </c>
      <c r="AB51" s="119">
        <v>0</v>
      </c>
      <c r="AC51" s="119">
        <v>0</v>
      </c>
      <c r="AD51" s="119">
        <v>0</v>
      </c>
      <c r="AE51" s="119">
        <v>0</v>
      </c>
      <c r="AF51" s="119">
        <v>0</v>
      </c>
      <c r="AG51" s="119">
        <v>0</v>
      </c>
      <c r="AH51" s="119">
        <v>0</v>
      </c>
      <c r="AI51" s="119">
        <v>0</v>
      </c>
      <c r="AJ51" s="119">
        <v>0</v>
      </c>
      <c r="AK51" s="119">
        <v>0</v>
      </c>
      <c r="AL51" s="119">
        <v>0</v>
      </c>
      <c r="AM51" s="119">
        <v>0</v>
      </c>
      <c r="AN51" s="119">
        <v>0</v>
      </c>
      <c r="AO51" s="119">
        <v>0</v>
      </c>
      <c r="AP51" s="119">
        <v>0</v>
      </c>
      <c r="AQ51" s="119">
        <v>0</v>
      </c>
      <c r="AR51" s="119">
        <v>0</v>
      </c>
      <c r="AS51" s="119">
        <v>0</v>
      </c>
      <c r="AT51" s="119">
        <v>0</v>
      </c>
      <c r="AU51" s="119">
        <v>0</v>
      </c>
      <c r="AV51" s="119">
        <v>0</v>
      </c>
      <c r="AW51" s="119">
        <v>0</v>
      </c>
      <c r="AX51" s="119">
        <v>0</v>
      </c>
      <c r="AY51" s="119">
        <v>0</v>
      </c>
      <c r="AZ51" s="119">
        <v>0</v>
      </c>
      <c r="BA51" s="119">
        <v>0</v>
      </c>
      <c r="BB51" s="119">
        <v>0</v>
      </c>
      <c r="BC51" s="119">
        <v>0</v>
      </c>
      <c r="BD51" s="119">
        <v>0</v>
      </c>
      <c r="BE51" s="119">
        <v>0</v>
      </c>
      <c r="BF51" s="119">
        <v>0</v>
      </c>
      <c r="BG51" s="119">
        <v>0</v>
      </c>
      <c r="BH51" s="119">
        <v>0</v>
      </c>
      <c r="BI51" s="119">
        <v>0</v>
      </c>
      <c r="BJ51" s="119">
        <v>0</v>
      </c>
      <c r="BK51" s="119">
        <v>0</v>
      </c>
      <c r="BL51" s="119">
        <v>0</v>
      </c>
      <c r="BM51" s="119">
        <v>0</v>
      </c>
      <c r="BN51" s="119">
        <v>0</v>
      </c>
    </row>
    <row r="52" spans="1:66" s="119" customFormat="1" ht="33" customHeight="1">
      <c r="A52" s="124">
        <v>19</v>
      </c>
      <c r="B52" s="104" t="s">
        <v>450</v>
      </c>
      <c r="C52" s="121" t="s">
        <v>451</v>
      </c>
      <c r="D52" s="45" t="str">
        <f t="shared" si="15"/>
        <v>男</v>
      </c>
      <c r="E52" s="106">
        <f t="shared" si="16"/>
        <v>30360</v>
      </c>
      <c r="F52" s="45">
        <f t="shared" ca="1" si="14"/>
        <v>32</v>
      </c>
      <c r="G52" s="45" t="s">
        <v>277</v>
      </c>
      <c r="H52" s="45" t="s">
        <v>350</v>
      </c>
      <c r="I52" s="45" t="s">
        <v>279</v>
      </c>
      <c r="J52" s="45" t="s">
        <v>297</v>
      </c>
      <c r="K52" s="104" t="s">
        <v>452</v>
      </c>
      <c r="L52" s="125">
        <f t="shared" si="12"/>
        <v>78</v>
      </c>
      <c r="M52" s="108">
        <v>324</v>
      </c>
      <c r="N52" s="108">
        <v>58</v>
      </c>
      <c r="O52" s="109">
        <v>8</v>
      </c>
      <c r="P52" s="108"/>
      <c r="Q52" s="110">
        <f t="shared" si="13"/>
        <v>87.15384615384616</v>
      </c>
      <c r="R52" s="133"/>
      <c r="S52" s="87">
        <v>470</v>
      </c>
      <c r="T52" s="87">
        <v>70</v>
      </c>
      <c r="U52" s="87">
        <v>5</v>
      </c>
      <c r="V52" s="119">
        <v>0</v>
      </c>
      <c r="W52" s="119">
        <v>0</v>
      </c>
      <c r="X52" s="119">
        <v>0</v>
      </c>
      <c r="Y52" s="119">
        <v>0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19">
        <v>0</v>
      </c>
      <c r="AF52" s="119">
        <v>0</v>
      </c>
      <c r="AG52" s="119">
        <v>0</v>
      </c>
      <c r="AH52" s="119">
        <v>0</v>
      </c>
      <c r="AI52" s="119">
        <v>0</v>
      </c>
      <c r="AJ52" s="119">
        <v>0</v>
      </c>
      <c r="AK52" s="119">
        <v>0</v>
      </c>
      <c r="AL52" s="119">
        <v>0</v>
      </c>
      <c r="AM52" s="119">
        <v>0</v>
      </c>
      <c r="AN52" s="119">
        <v>0</v>
      </c>
      <c r="AO52" s="119">
        <v>0</v>
      </c>
      <c r="AP52" s="119">
        <v>0</v>
      </c>
      <c r="AQ52" s="119">
        <v>0</v>
      </c>
      <c r="AR52" s="119">
        <v>0</v>
      </c>
      <c r="AS52" s="119">
        <v>0</v>
      </c>
      <c r="AT52" s="119">
        <v>0</v>
      </c>
      <c r="AU52" s="119">
        <v>0</v>
      </c>
      <c r="AV52" s="119">
        <v>0</v>
      </c>
      <c r="AW52" s="119">
        <v>0</v>
      </c>
      <c r="AX52" s="119">
        <v>0</v>
      </c>
      <c r="AY52" s="119">
        <v>0</v>
      </c>
      <c r="AZ52" s="119">
        <v>0</v>
      </c>
      <c r="BA52" s="119">
        <v>0</v>
      </c>
      <c r="BB52" s="119">
        <v>0</v>
      </c>
      <c r="BC52" s="119">
        <v>0</v>
      </c>
      <c r="BD52" s="119">
        <v>0</v>
      </c>
      <c r="BE52" s="119">
        <v>0</v>
      </c>
      <c r="BF52" s="119">
        <v>0</v>
      </c>
      <c r="BG52" s="119">
        <v>0</v>
      </c>
      <c r="BH52" s="119">
        <v>0</v>
      </c>
      <c r="BI52" s="119">
        <v>0</v>
      </c>
      <c r="BJ52" s="119">
        <v>0</v>
      </c>
      <c r="BK52" s="119">
        <v>0</v>
      </c>
      <c r="BL52" s="119">
        <v>0</v>
      </c>
      <c r="BM52" s="119">
        <v>0</v>
      </c>
      <c r="BN52" s="119">
        <v>0</v>
      </c>
    </row>
    <row r="53" spans="1:66" s="119" customFormat="1" ht="33" customHeight="1">
      <c r="A53" s="124">
        <v>20</v>
      </c>
      <c r="B53" s="104" t="s">
        <v>453</v>
      </c>
      <c r="C53" s="105" t="s">
        <v>454</v>
      </c>
      <c r="D53" s="45" t="str">
        <f t="shared" si="15"/>
        <v>女</v>
      </c>
      <c r="E53" s="106">
        <f t="shared" si="16"/>
        <v>30803</v>
      </c>
      <c r="F53" s="45">
        <f t="shared" ca="1" si="14"/>
        <v>31</v>
      </c>
      <c r="G53" s="45" t="s">
        <v>277</v>
      </c>
      <c r="H53" s="45" t="s">
        <v>360</v>
      </c>
      <c r="I53" s="45" t="s">
        <v>296</v>
      </c>
      <c r="J53" s="45" t="s">
        <v>297</v>
      </c>
      <c r="K53" s="104" t="s">
        <v>455</v>
      </c>
      <c r="L53" s="125">
        <f t="shared" si="12"/>
        <v>34</v>
      </c>
      <c r="M53" s="108">
        <v>152</v>
      </c>
      <c r="N53" s="108">
        <v>18</v>
      </c>
      <c r="O53" s="109">
        <v>0</v>
      </c>
      <c r="P53" s="108"/>
      <c r="Q53" s="110">
        <f t="shared" si="13"/>
        <v>88.411764705882362</v>
      </c>
      <c r="R53" s="133"/>
      <c r="S53" s="28">
        <v>204</v>
      </c>
      <c r="T53" s="86">
        <v>31</v>
      </c>
      <c r="U53" s="119">
        <v>0</v>
      </c>
      <c r="V53" s="119">
        <v>0</v>
      </c>
      <c r="W53" s="119">
        <v>0</v>
      </c>
      <c r="X53" s="119">
        <v>0</v>
      </c>
      <c r="Y53" s="119">
        <v>0</v>
      </c>
      <c r="Z53" s="119">
        <v>0</v>
      </c>
      <c r="AA53" s="119">
        <v>0</v>
      </c>
      <c r="AB53" s="119">
        <v>0</v>
      </c>
      <c r="AC53" s="119">
        <v>0</v>
      </c>
      <c r="AD53" s="119">
        <v>0</v>
      </c>
      <c r="AE53" s="119">
        <v>0</v>
      </c>
      <c r="AF53" s="119">
        <v>0</v>
      </c>
      <c r="AG53" s="119">
        <v>0</v>
      </c>
      <c r="AH53" s="119">
        <v>0</v>
      </c>
      <c r="AI53" s="119">
        <v>0</v>
      </c>
      <c r="AJ53" s="119">
        <v>0</v>
      </c>
      <c r="AK53" s="119">
        <v>0</v>
      </c>
      <c r="AL53" s="119">
        <v>0</v>
      </c>
      <c r="AM53" s="119">
        <v>0</v>
      </c>
      <c r="AN53" s="119">
        <v>0</v>
      </c>
      <c r="AO53" s="119">
        <v>0</v>
      </c>
      <c r="AP53" s="119">
        <v>0</v>
      </c>
      <c r="AQ53" s="119">
        <v>0</v>
      </c>
      <c r="AR53" s="119">
        <v>0</v>
      </c>
      <c r="AS53" s="119">
        <v>0</v>
      </c>
      <c r="AT53" s="119">
        <v>0</v>
      </c>
      <c r="AU53" s="119">
        <v>0</v>
      </c>
      <c r="AV53" s="119">
        <v>0</v>
      </c>
      <c r="AW53" s="119">
        <v>0</v>
      </c>
      <c r="AX53" s="119">
        <v>0</v>
      </c>
      <c r="AY53" s="119">
        <v>0</v>
      </c>
      <c r="AZ53" s="119">
        <v>0</v>
      </c>
      <c r="BA53" s="119">
        <v>0</v>
      </c>
      <c r="BB53" s="119">
        <v>0</v>
      </c>
      <c r="BC53" s="119">
        <v>0</v>
      </c>
      <c r="BD53" s="119">
        <v>0</v>
      </c>
      <c r="BE53" s="119">
        <v>0</v>
      </c>
      <c r="BF53" s="119">
        <v>0</v>
      </c>
      <c r="BG53" s="119">
        <v>0</v>
      </c>
      <c r="BH53" s="119">
        <v>0</v>
      </c>
      <c r="BI53" s="119">
        <v>0</v>
      </c>
      <c r="BJ53" s="119">
        <v>0</v>
      </c>
      <c r="BK53" s="119">
        <v>0</v>
      </c>
      <c r="BL53" s="119">
        <v>0</v>
      </c>
      <c r="BM53" s="119">
        <v>0</v>
      </c>
      <c r="BN53" s="119">
        <v>0</v>
      </c>
    </row>
    <row r="54" spans="1:66" s="119" customFormat="1" ht="20.100000000000001" customHeight="1">
      <c r="A54" s="124">
        <v>21</v>
      </c>
      <c r="B54" s="104" t="s">
        <v>438</v>
      </c>
      <c r="C54" s="121" t="s">
        <v>439</v>
      </c>
      <c r="D54" s="45" t="str">
        <f t="shared" si="15"/>
        <v>男</v>
      </c>
      <c r="E54" s="106">
        <f t="shared" si="16"/>
        <v>28703</v>
      </c>
      <c r="F54" s="45">
        <f t="shared" ca="1" si="14"/>
        <v>36</v>
      </c>
      <c r="G54" s="45" t="s">
        <v>277</v>
      </c>
      <c r="H54" s="45" t="s">
        <v>360</v>
      </c>
      <c r="I54" s="45" t="s">
        <v>279</v>
      </c>
      <c r="J54" s="45" t="s">
        <v>303</v>
      </c>
      <c r="K54" s="141" t="s">
        <v>541</v>
      </c>
      <c r="L54" s="125">
        <f t="shared" si="12"/>
        <v>42</v>
      </c>
      <c r="M54" s="28">
        <v>199</v>
      </c>
      <c r="N54" s="86">
        <v>11</v>
      </c>
      <c r="O54" s="109">
        <v>0</v>
      </c>
      <c r="P54" s="108"/>
      <c r="Q54" s="110">
        <f t="shared" si="13"/>
        <v>89.214285714285708</v>
      </c>
      <c r="R54" s="133"/>
      <c r="S54" s="28">
        <v>68</v>
      </c>
      <c r="T54" s="86">
        <v>7</v>
      </c>
      <c r="U54" s="119">
        <v>0</v>
      </c>
      <c r="V54" s="13">
        <v>127</v>
      </c>
      <c r="W54" s="116">
        <v>3</v>
      </c>
      <c r="X54" s="119">
        <v>0</v>
      </c>
      <c r="Y54" s="119">
        <v>0</v>
      </c>
      <c r="Z54" s="119">
        <v>0</v>
      </c>
      <c r="AA54" s="119">
        <v>0</v>
      </c>
      <c r="AB54" s="119">
        <v>0</v>
      </c>
      <c r="AC54" s="119">
        <v>0</v>
      </c>
      <c r="AD54" s="119">
        <v>0</v>
      </c>
      <c r="AE54" s="119">
        <v>0</v>
      </c>
      <c r="AF54" s="119">
        <v>0</v>
      </c>
      <c r="AG54" s="119">
        <v>0</v>
      </c>
      <c r="AH54" s="119">
        <v>0</v>
      </c>
      <c r="AI54" s="119">
        <v>0</v>
      </c>
      <c r="AJ54" s="119">
        <v>0</v>
      </c>
      <c r="AK54" s="119">
        <v>0</v>
      </c>
      <c r="AL54" s="119">
        <v>0</v>
      </c>
      <c r="AM54" s="119">
        <v>0</v>
      </c>
      <c r="AN54" s="119">
        <v>0</v>
      </c>
      <c r="AO54" s="119">
        <v>0</v>
      </c>
      <c r="AP54" s="119">
        <v>0</v>
      </c>
      <c r="AQ54" s="119">
        <v>0</v>
      </c>
      <c r="AR54" s="119">
        <v>0</v>
      </c>
      <c r="AS54" s="119">
        <v>0</v>
      </c>
      <c r="AT54" s="119">
        <v>0</v>
      </c>
      <c r="AU54" s="119">
        <v>0</v>
      </c>
      <c r="AV54" s="119">
        <v>0</v>
      </c>
      <c r="AW54" s="119">
        <v>0</v>
      </c>
      <c r="AX54" s="119">
        <v>0</v>
      </c>
      <c r="AY54" s="119">
        <v>0</v>
      </c>
      <c r="AZ54" s="119">
        <v>0</v>
      </c>
      <c r="BA54" s="119">
        <v>0</v>
      </c>
      <c r="BB54" s="119">
        <v>0</v>
      </c>
      <c r="BC54" s="119">
        <v>0</v>
      </c>
      <c r="BD54" s="119">
        <v>0</v>
      </c>
      <c r="BE54" s="119">
        <v>0</v>
      </c>
      <c r="BF54" s="119">
        <v>0</v>
      </c>
      <c r="BG54" s="119">
        <v>0</v>
      </c>
      <c r="BH54" s="119">
        <v>0</v>
      </c>
      <c r="BI54" s="119">
        <v>0</v>
      </c>
      <c r="BJ54" s="119">
        <v>0</v>
      </c>
      <c r="BK54" s="119">
        <v>0</v>
      </c>
      <c r="BL54" s="119">
        <v>0</v>
      </c>
      <c r="BM54" s="119">
        <v>0</v>
      </c>
      <c r="BN54" s="119">
        <v>0</v>
      </c>
    </row>
    <row r="55" spans="1:66" s="119" customFormat="1" ht="32.25" customHeight="1">
      <c r="A55" s="124">
        <v>22</v>
      </c>
      <c r="B55" s="104" t="s">
        <v>429</v>
      </c>
      <c r="C55" s="128" t="s">
        <v>430</v>
      </c>
      <c r="D55" s="130" t="s">
        <v>431</v>
      </c>
      <c r="E55" s="129">
        <v>32384</v>
      </c>
      <c r="F55" s="130">
        <v>23</v>
      </c>
      <c r="G55" s="45" t="s">
        <v>277</v>
      </c>
      <c r="H55" s="130" t="s">
        <v>278</v>
      </c>
      <c r="I55" s="130" t="s">
        <v>279</v>
      </c>
      <c r="J55" s="128" t="s">
        <v>306</v>
      </c>
      <c r="K55" s="45" t="s">
        <v>538</v>
      </c>
      <c r="L55" s="125">
        <f t="shared" si="12"/>
        <v>9</v>
      </c>
      <c r="M55" s="108">
        <v>43</v>
      </c>
      <c r="N55" s="108">
        <v>2</v>
      </c>
      <c r="O55" s="109">
        <v>0</v>
      </c>
      <c r="P55" s="108"/>
      <c r="Q55" s="110">
        <f t="shared" si="13"/>
        <v>89.333333333333343</v>
      </c>
      <c r="R55" s="137"/>
      <c r="S55" s="13">
        <v>40</v>
      </c>
      <c r="T55" s="3">
        <v>5</v>
      </c>
      <c r="U55" s="119">
        <v>0</v>
      </c>
      <c r="V55" s="119">
        <v>0</v>
      </c>
      <c r="W55" s="119">
        <v>0</v>
      </c>
      <c r="X55" s="119">
        <v>0</v>
      </c>
      <c r="Y55" s="119">
        <v>0</v>
      </c>
      <c r="Z55" s="119">
        <v>0</v>
      </c>
      <c r="AA55" s="119">
        <v>0</v>
      </c>
      <c r="AB55" s="119">
        <v>0</v>
      </c>
      <c r="AC55" s="119">
        <v>0</v>
      </c>
      <c r="AD55" s="119">
        <v>0</v>
      </c>
      <c r="AE55" s="119">
        <v>0</v>
      </c>
      <c r="AF55" s="119">
        <v>0</v>
      </c>
      <c r="AG55" s="119">
        <v>0</v>
      </c>
      <c r="AH55" s="119">
        <v>0</v>
      </c>
      <c r="AI55" s="119">
        <v>0</v>
      </c>
      <c r="AJ55" s="119">
        <v>0</v>
      </c>
      <c r="AK55" s="119">
        <v>0</v>
      </c>
      <c r="AL55" s="119">
        <v>0</v>
      </c>
      <c r="AM55" s="119">
        <v>0</v>
      </c>
      <c r="AN55" s="119">
        <v>0</v>
      </c>
      <c r="AO55" s="119">
        <v>0</v>
      </c>
      <c r="AP55" s="119">
        <v>0</v>
      </c>
      <c r="AQ55" s="119">
        <v>0</v>
      </c>
      <c r="AR55" s="119">
        <v>0</v>
      </c>
      <c r="AS55" s="119">
        <v>0</v>
      </c>
      <c r="AT55" s="119">
        <v>0</v>
      </c>
      <c r="AU55" s="119">
        <v>0</v>
      </c>
      <c r="AV55" s="119">
        <v>0</v>
      </c>
      <c r="AW55" s="119">
        <v>0</v>
      </c>
      <c r="AX55" s="119">
        <v>0</v>
      </c>
      <c r="AY55" s="119">
        <v>0</v>
      </c>
      <c r="AZ55" s="119">
        <v>0</v>
      </c>
      <c r="BA55" s="119">
        <v>0</v>
      </c>
      <c r="BB55" s="119">
        <v>0</v>
      </c>
      <c r="BC55" s="119">
        <v>0</v>
      </c>
      <c r="BD55" s="119">
        <v>0</v>
      </c>
      <c r="BE55" s="119">
        <v>0</v>
      </c>
      <c r="BF55" s="119">
        <v>0</v>
      </c>
      <c r="BG55" s="119">
        <v>0</v>
      </c>
      <c r="BH55" s="119">
        <v>0</v>
      </c>
      <c r="BI55" s="119">
        <v>0</v>
      </c>
      <c r="BJ55" s="119">
        <v>0</v>
      </c>
      <c r="BK55" s="119">
        <v>0</v>
      </c>
      <c r="BL55" s="119">
        <v>0</v>
      </c>
      <c r="BM55" s="119">
        <v>0</v>
      </c>
      <c r="BN55" s="119">
        <v>0</v>
      </c>
    </row>
    <row r="56" spans="1:66" s="119" customFormat="1" ht="20.100000000000001" customHeight="1">
      <c r="A56" s="124">
        <v>23</v>
      </c>
      <c r="B56" s="104" t="s">
        <v>432</v>
      </c>
      <c r="C56" s="121" t="s">
        <v>433</v>
      </c>
      <c r="D56" s="45" t="str">
        <f t="shared" ref="D56:D58" si="17">IF(MOD(IF(LEN(C56)=15,MID(C56,15,1),MID(C56,17,1)),2)=0,"女","男")</f>
        <v>女</v>
      </c>
      <c r="E56" s="106">
        <f t="shared" ref="E56:E58" si="18">IF(LEN(C56)=15,DATE(MID(C56,7,2),MID(C56,9,2),MID(C56,11,2)),DATE(MID(C56,7,4),MID(C56,11,2),MID(C56,13,2)))</f>
        <v>28814</v>
      </c>
      <c r="F56" s="45">
        <f t="shared" ref="F56:F58" ca="1" si="19">DATEDIF(E56,TODAY(),"y")</f>
        <v>36</v>
      </c>
      <c r="G56" s="45" t="s">
        <v>277</v>
      </c>
      <c r="H56" s="45" t="s">
        <v>434</v>
      </c>
      <c r="I56" s="45" t="s">
        <v>435</v>
      </c>
      <c r="J56" s="45" t="s">
        <v>306</v>
      </c>
      <c r="K56" s="45" t="s">
        <v>539</v>
      </c>
      <c r="L56" s="125">
        <f t="shared" si="12"/>
        <v>10</v>
      </c>
      <c r="M56" s="28">
        <v>43</v>
      </c>
      <c r="N56" s="29">
        <v>7</v>
      </c>
      <c r="O56" s="29">
        <v>0</v>
      </c>
      <c r="P56" s="108"/>
      <c r="Q56" s="110">
        <f t="shared" si="13"/>
        <v>87.9</v>
      </c>
      <c r="R56" s="133"/>
      <c r="S56" s="28">
        <v>34</v>
      </c>
      <c r="T56" s="29">
        <v>1</v>
      </c>
      <c r="U56" s="119">
        <v>0</v>
      </c>
      <c r="V56" s="119">
        <v>0</v>
      </c>
      <c r="W56" s="119">
        <v>0</v>
      </c>
      <c r="X56" s="119">
        <v>0</v>
      </c>
      <c r="Y56" s="119">
        <v>0</v>
      </c>
      <c r="Z56" s="119">
        <v>0</v>
      </c>
      <c r="AA56" s="119">
        <v>0</v>
      </c>
      <c r="AB56" s="119">
        <v>0</v>
      </c>
      <c r="AC56" s="119">
        <v>0</v>
      </c>
      <c r="AD56" s="119">
        <v>0</v>
      </c>
      <c r="AE56" s="119">
        <v>0</v>
      </c>
      <c r="AF56" s="119">
        <v>0</v>
      </c>
      <c r="AG56" s="119">
        <v>0</v>
      </c>
      <c r="AH56" s="119">
        <v>0</v>
      </c>
      <c r="AI56" s="119">
        <v>0</v>
      </c>
      <c r="AJ56" s="119">
        <v>0</v>
      </c>
      <c r="AK56" s="119">
        <v>0</v>
      </c>
      <c r="AL56" s="119">
        <v>0</v>
      </c>
      <c r="AM56" s="119">
        <v>0</v>
      </c>
      <c r="AN56" s="119">
        <v>0</v>
      </c>
      <c r="AO56" s="119">
        <v>0</v>
      </c>
      <c r="AP56" s="119">
        <v>0</v>
      </c>
      <c r="AQ56" s="119">
        <v>0</v>
      </c>
      <c r="AR56" s="119">
        <v>0</v>
      </c>
      <c r="AS56" s="119">
        <v>0</v>
      </c>
      <c r="AT56" s="119">
        <v>0</v>
      </c>
      <c r="AU56" s="119">
        <v>0</v>
      </c>
      <c r="AV56" s="119">
        <v>0</v>
      </c>
      <c r="AW56" s="119">
        <v>0</v>
      </c>
      <c r="AX56" s="119">
        <v>0</v>
      </c>
      <c r="AY56" s="119">
        <v>0</v>
      </c>
      <c r="AZ56" s="119">
        <v>0</v>
      </c>
      <c r="BA56" s="119">
        <v>0</v>
      </c>
      <c r="BB56" s="119">
        <v>0</v>
      </c>
      <c r="BC56" s="119">
        <v>0</v>
      </c>
      <c r="BD56" s="119">
        <v>0</v>
      </c>
      <c r="BE56" s="119">
        <v>0</v>
      </c>
      <c r="BF56" s="119">
        <v>0</v>
      </c>
      <c r="BG56" s="119">
        <v>0</v>
      </c>
      <c r="BH56" s="119">
        <v>0</v>
      </c>
      <c r="BI56" s="119">
        <v>0</v>
      </c>
      <c r="BJ56" s="119">
        <v>0</v>
      </c>
      <c r="BK56" s="119">
        <v>0</v>
      </c>
      <c r="BL56" s="119">
        <v>0</v>
      </c>
      <c r="BM56" s="119">
        <v>0</v>
      </c>
      <c r="BN56" s="119">
        <v>0</v>
      </c>
    </row>
    <row r="57" spans="1:66" s="119" customFormat="1" ht="20.100000000000001" customHeight="1">
      <c r="A57" s="124">
        <v>24</v>
      </c>
      <c r="B57" s="104" t="s">
        <v>436</v>
      </c>
      <c r="C57" s="105" t="s">
        <v>437</v>
      </c>
      <c r="D57" s="45" t="str">
        <f>IF(MOD(IF(LEN(C57)=15,MID(C57,15,1),MID(C57,17,1)),2)=0,"女","男")</f>
        <v>男</v>
      </c>
      <c r="E57" s="106">
        <f>IF(LEN(C57)=15,DATE(MID(C57,7,2),MID(C57,9,2),MID(C57,11,2)),DATE(MID(C57,7,4),MID(C57,11,2),MID(C57,13,2)))</f>
        <v>32085</v>
      </c>
      <c r="F57" s="45">
        <f ca="1">DATEDIF(E57,TODAY(),"y")</f>
        <v>27</v>
      </c>
      <c r="G57" s="45" t="s">
        <v>277</v>
      </c>
      <c r="H57" s="45" t="s">
        <v>350</v>
      </c>
      <c r="I57" s="45" t="s">
        <v>402</v>
      </c>
      <c r="J57" s="45" t="s">
        <v>297</v>
      </c>
      <c r="K57" s="45" t="s">
        <v>540</v>
      </c>
      <c r="L57" s="125">
        <f t="shared" si="12"/>
        <v>10</v>
      </c>
      <c r="M57" s="13">
        <v>19</v>
      </c>
      <c r="N57" s="92">
        <v>31</v>
      </c>
      <c r="O57" s="92">
        <v>0</v>
      </c>
      <c r="P57" s="108"/>
      <c r="Q57" s="110">
        <f t="shared" si="13"/>
        <v>80.7</v>
      </c>
      <c r="R57" s="133"/>
      <c r="S57" s="140">
        <v>36</v>
      </c>
      <c r="T57" s="140">
        <v>4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0</v>
      </c>
      <c r="AI57" s="119">
        <v>0</v>
      </c>
      <c r="AJ57" s="119">
        <v>0</v>
      </c>
      <c r="AK57" s="119">
        <v>0</v>
      </c>
      <c r="AL57" s="119">
        <v>0</v>
      </c>
      <c r="AM57" s="119">
        <v>0</v>
      </c>
      <c r="AN57" s="119">
        <v>0</v>
      </c>
      <c r="AO57" s="119">
        <v>0</v>
      </c>
      <c r="AP57" s="119">
        <v>0</v>
      </c>
      <c r="AQ57" s="119">
        <v>0</v>
      </c>
      <c r="AR57" s="119">
        <v>0</v>
      </c>
      <c r="AS57" s="119">
        <v>0</v>
      </c>
      <c r="AT57" s="119">
        <v>0</v>
      </c>
      <c r="AU57" s="119">
        <v>0</v>
      </c>
      <c r="AV57" s="119">
        <v>0</v>
      </c>
      <c r="AW57" s="119">
        <v>0</v>
      </c>
      <c r="AX57" s="119">
        <v>0</v>
      </c>
      <c r="AY57" s="119">
        <v>0</v>
      </c>
      <c r="AZ57" s="119">
        <v>0</v>
      </c>
      <c r="BA57" s="119">
        <v>0</v>
      </c>
      <c r="BB57" s="119">
        <v>0</v>
      </c>
      <c r="BC57" s="119">
        <v>0</v>
      </c>
      <c r="BD57" s="119">
        <v>0</v>
      </c>
      <c r="BE57" s="119">
        <v>0</v>
      </c>
      <c r="BF57" s="119">
        <v>0</v>
      </c>
      <c r="BG57" s="119">
        <v>0</v>
      </c>
      <c r="BH57" s="119">
        <v>0</v>
      </c>
      <c r="BI57" s="119">
        <v>0</v>
      </c>
      <c r="BJ57" s="119">
        <v>0</v>
      </c>
      <c r="BK57" s="119">
        <v>0</v>
      </c>
      <c r="BL57" s="119">
        <v>0</v>
      </c>
      <c r="BM57" s="119">
        <v>0</v>
      </c>
      <c r="BN57" s="119">
        <v>0</v>
      </c>
    </row>
    <row r="58" spans="1:66" s="119" customFormat="1" ht="31.5" customHeight="1">
      <c r="A58" s="124">
        <v>25</v>
      </c>
      <c r="B58" s="104" t="s">
        <v>440</v>
      </c>
      <c r="C58" s="138" t="s">
        <v>441</v>
      </c>
      <c r="D58" s="130" t="str">
        <f t="shared" si="17"/>
        <v>女</v>
      </c>
      <c r="E58" s="129">
        <f t="shared" si="18"/>
        <v>30979</v>
      </c>
      <c r="F58" s="130">
        <f t="shared" ca="1" si="19"/>
        <v>30</v>
      </c>
      <c r="G58" s="45" t="s">
        <v>277</v>
      </c>
      <c r="H58" s="130" t="s">
        <v>278</v>
      </c>
      <c r="I58" s="130" t="s">
        <v>279</v>
      </c>
      <c r="J58" s="130" t="s">
        <v>306</v>
      </c>
      <c r="K58" s="45" t="s">
        <v>532</v>
      </c>
      <c r="L58" s="125">
        <f t="shared" si="12"/>
        <v>10</v>
      </c>
      <c r="M58" s="21">
        <v>22</v>
      </c>
      <c r="N58" s="24">
        <v>28</v>
      </c>
      <c r="O58" s="24">
        <v>0</v>
      </c>
      <c r="P58" s="108"/>
      <c r="Q58" s="110">
        <f t="shared" si="13"/>
        <v>81.599999999999994</v>
      </c>
      <c r="R58" s="133"/>
      <c r="S58" s="87">
        <f>5+5+5+5+5+5+5+5</f>
        <v>40</v>
      </c>
      <c r="T58" s="87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19">
        <v>0</v>
      </c>
      <c r="AB58" s="119">
        <v>0</v>
      </c>
      <c r="AC58" s="119">
        <v>0</v>
      </c>
      <c r="AD58" s="119">
        <v>0</v>
      </c>
      <c r="AE58" s="119">
        <v>0</v>
      </c>
      <c r="AF58" s="119">
        <v>0</v>
      </c>
      <c r="AG58" s="119">
        <v>0</v>
      </c>
      <c r="AH58" s="119">
        <v>0</v>
      </c>
      <c r="AI58" s="119">
        <v>0</v>
      </c>
      <c r="AJ58" s="119">
        <v>0</v>
      </c>
      <c r="AK58" s="119">
        <v>0</v>
      </c>
      <c r="AL58" s="119">
        <v>0</v>
      </c>
      <c r="AM58" s="119">
        <v>0</v>
      </c>
      <c r="AN58" s="119">
        <v>0</v>
      </c>
      <c r="AO58" s="119">
        <v>0</v>
      </c>
      <c r="AP58" s="119">
        <v>0</v>
      </c>
      <c r="AQ58" s="119">
        <v>0</v>
      </c>
      <c r="AR58" s="119">
        <v>0</v>
      </c>
      <c r="AS58" s="119">
        <v>0</v>
      </c>
      <c r="AT58" s="119">
        <v>0</v>
      </c>
      <c r="AU58" s="119">
        <v>0</v>
      </c>
      <c r="AV58" s="119">
        <v>0</v>
      </c>
      <c r="AW58" s="119">
        <v>0</v>
      </c>
      <c r="AX58" s="119">
        <v>0</v>
      </c>
      <c r="AY58" s="119">
        <v>0</v>
      </c>
      <c r="AZ58" s="119">
        <v>0</v>
      </c>
      <c r="BA58" s="119">
        <v>0</v>
      </c>
      <c r="BB58" s="119">
        <v>0</v>
      </c>
      <c r="BC58" s="119">
        <v>0</v>
      </c>
      <c r="BD58" s="119">
        <v>0</v>
      </c>
      <c r="BE58" s="119">
        <v>0</v>
      </c>
      <c r="BF58" s="119">
        <v>0</v>
      </c>
      <c r="BG58" s="119">
        <v>0</v>
      </c>
      <c r="BH58" s="119">
        <v>0</v>
      </c>
      <c r="BI58" s="119">
        <v>0</v>
      </c>
      <c r="BJ58" s="119">
        <v>0</v>
      </c>
      <c r="BK58" s="119">
        <v>0</v>
      </c>
      <c r="BL58" s="119">
        <v>0</v>
      </c>
      <c r="BM58" s="119">
        <v>0</v>
      </c>
      <c r="BN58" s="119">
        <v>0</v>
      </c>
    </row>
    <row r="59" spans="1:66" s="119" customFormat="1" ht="20.100000000000001" customHeight="1">
      <c r="A59" s="142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4"/>
      <c r="M59" s="144"/>
      <c r="N59" s="144"/>
      <c r="O59" s="144"/>
      <c r="P59" s="144"/>
      <c r="Q59" s="144"/>
      <c r="R59" s="144"/>
      <c r="BI59" s="94"/>
      <c r="BJ59" s="94"/>
    </row>
    <row r="60" spans="1:66" s="119" customFormat="1" ht="20.100000000000001" customHeight="1">
      <c r="A60" s="247" t="s">
        <v>456</v>
      </c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BI60" s="94"/>
      <c r="BJ60" s="94"/>
    </row>
    <row r="61" spans="1:66" s="119" customFormat="1" ht="20.100000000000001" customHeight="1">
      <c r="A61" s="236" t="s">
        <v>365</v>
      </c>
      <c r="B61" s="236" t="s">
        <v>366</v>
      </c>
      <c r="C61" s="45" t="s">
        <v>367</v>
      </c>
      <c r="D61" s="236" t="s">
        <v>368</v>
      </c>
      <c r="E61" s="45" t="s">
        <v>369</v>
      </c>
      <c r="F61" s="236" t="s">
        <v>370</v>
      </c>
      <c r="G61" s="236" t="s">
        <v>371</v>
      </c>
      <c r="H61" s="236" t="s">
        <v>372</v>
      </c>
      <c r="I61" s="236" t="s">
        <v>373</v>
      </c>
      <c r="J61" s="236" t="s">
        <v>374</v>
      </c>
      <c r="K61" s="236" t="s">
        <v>375</v>
      </c>
      <c r="L61" s="239" t="s">
        <v>376</v>
      </c>
      <c r="M61" s="239" t="s">
        <v>377</v>
      </c>
      <c r="N61" s="239"/>
      <c r="O61" s="239"/>
      <c r="P61" s="107"/>
      <c r="Q61" s="241" t="s">
        <v>378</v>
      </c>
      <c r="R61" s="243"/>
      <c r="BI61" s="94"/>
      <c r="BJ61" s="94"/>
    </row>
    <row r="62" spans="1:66" s="119" customFormat="1" ht="20.100000000000001" customHeight="1">
      <c r="A62" s="237"/>
      <c r="B62" s="237"/>
      <c r="C62" s="45"/>
      <c r="D62" s="237"/>
      <c r="E62" s="45"/>
      <c r="F62" s="237"/>
      <c r="G62" s="237"/>
      <c r="H62" s="237"/>
      <c r="I62" s="237"/>
      <c r="J62" s="237"/>
      <c r="K62" s="238"/>
      <c r="L62" s="240"/>
      <c r="M62" s="145" t="s">
        <v>380</v>
      </c>
      <c r="N62" s="145" t="s">
        <v>381</v>
      </c>
      <c r="O62" s="145" t="s">
        <v>382</v>
      </c>
      <c r="P62" s="145"/>
      <c r="Q62" s="242"/>
      <c r="R62" s="244"/>
      <c r="BI62" s="94"/>
      <c r="BJ62" s="94"/>
    </row>
    <row r="63" spans="1:66" s="119" customFormat="1" ht="20.100000000000001" customHeight="1">
      <c r="A63" s="45">
        <v>1</v>
      </c>
      <c r="B63" s="104" t="s">
        <v>457</v>
      </c>
      <c r="C63" s="121" t="s">
        <v>458</v>
      </c>
      <c r="D63" s="45" t="str">
        <f t="shared" ref="D63:D76" si="20">IF(MOD(IF(LEN(C63)=15,MID(C63,15,1),MID(C63,17,1)),2)=0,"女","男")</f>
        <v>女</v>
      </c>
      <c r="E63" s="106">
        <f t="shared" ref="E63:E76" si="21">IF(LEN(C63)=15,DATE(MID(C63,7,2),MID(C63,9,2),MID(C63,11,2)),DATE(MID(C63,7,4),MID(C63,11,2),MID(C63,13,2)))</f>
        <v>31205</v>
      </c>
      <c r="F63" s="45">
        <f t="shared" ref="F63:F71" ca="1" si="22">DATEDIF(E63,TODAY(),"y")</f>
        <v>29</v>
      </c>
      <c r="G63" s="45" t="s">
        <v>277</v>
      </c>
      <c r="H63" s="45" t="s">
        <v>278</v>
      </c>
      <c r="I63" s="45" t="s">
        <v>347</v>
      </c>
      <c r="J63" s="45" t="s">
        <v>306</v>
      </c>
      <c r="K63" s="104" t="s">
        <v>543</v>
      </c>
      <c r="L63" s="107"/>
      <c r="M63" s="108"/>
      <c r="N63" s="108"/>
      <c r="O63" s="109"/>
      <c r="P63" s="108"/>
      <c r="Q63" s="110"/>
      <c r="R63" s="133"/>
      <c r="S63" s="10">
        <v>37</v>
      </c>
      <c r="T63" s="10">
        <v>3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0</v>
      </c>
      <c r="AM63" s="109">
        <v>0</v>
      </c>
      <c r="AN63" s="109">
        <v>0</v>
      </c>
      <c r="AO63" s="109">
        <v>0</v>
      </c>
      <c r="AP63" s="109">
        <v>0</v>
      </c>
      <c r="AQ63" s="109">
        <v>0</v>
      </c>
      <c r="AR63" s="109">
        <v>0</v>
      </c>
      <c r="AS63" s="109">
        <v>0</v>
      </c>
      <c r="AT63" s="109">
        <v>0</v>
      </c>
      <c r="AU63" s="109">
        <v>0</v>
      </c>
      <c r="AV63" s="109">
        <v>0</v>
      </c>
      <c r="AW63" s="109">
        <v>0</v>
      </c>
      <c r="AX63" s="109">
        <v>0</v>
      </c>
      <c r="AY63" s="109">
        <v>0</v>
      </c>
      <c r="AZ63" s="109">
        <v>0</v>
      </c>
      <c r="BA63" s="109">
        <v>0</v>
      </c>
      <c r="BB63" s="109">
        <v>0</v>
      </c>
      <c r="BC63" s="109">
        <v>0</v>
      </c>
      <c r="BD63" s="109">
        <v>0</v>
      </c>
      <c r="BE63" s="109">
        <v>0</v>
      </c>
      <c r="BF63" s="109">
        <v>0</v>
      </c>
      <c r="BG63" s="109">
        <v>0</v>
      </c>
      <c r="BH63" s="109">
        <v>0</v>
      </c>
      <c r="BI63" s="109">
        <v>0</v>
      </c>
      <c r="BJ63" s="109">
        <v>0</v>
      </c>
      <c r="BK63" s="109">
        <v>0</v>
      </c>
      <c r="BL63" s="109">
        <v>0</v>
      </c>
      <c r="BM63" s="109">
        <v>0</v>
      </c>
      <c r="BN63" s="109">
        <v>0</v>
      </c>
    </row>
    <row r="64" spans="1:66" s="119" customFormat="1" ht="20.100000000000001" customHeight="1">
      <c r="A64" s="45">
        <v>2</v>
      </c>
      <c r="B64" s="104" t="s">
        <v>459</v>
      </c>
      <c r="C64" s="122" t="s">
        <v>460</v>
      </c>
      <c r="D64" s="45" t="str">
        <f t="shared" si="20"/>
        <v>女</v>
      </c>
      <c r="E64" s="106">
        <f t="shared" si="21"/>
        <v>30076</v>
      </c>
      <c r="F64" s="45">
        <f t="shared" ca="1" si="22"/>
        <v>33</v>
      </c>
      <c r="G64" s="122" t="s">
        <v>277</v>
      </c>
      <c r="H64" s="45" t="s">
        <v>360</v>
      </c>
      <c r="I64" s="45" t="s">
        <v>279</v>
      </c>
      <c r="J64" s="45" t="s">
        <v>303</v>
      </c>
      <c r="K64" s="104" t="s">
        <v>544</v>
      </c>
      <c r="L64" s="107"/>
      <c r="M64" s="108">
        <v>39</v>
      </c>
      <c r="N64" s="108">
        <v>6</v>
      </c>
      <c r="O64" s="109"/>
      <c r="P64" s="108"/>
      <c r="Q64" s="110"/>
      <c r="R64" s="133"/>
      <c r="S64" s="10">
        <v>37</v>
      </c>
      <c r="T64" s="10">
        <v>3</v>
      </c>
      <c r="U64" s="109">
        <v>0</v>
      </c>
      <c r="V64" s="13">
        <v>39</v>
      </c>
      <c r="W64" s="3">
        <v>6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0</v>
      </c>
      <c r="AO64" s="109">
        <v>0</v>
      </c>
      <c r="AP64" s="109">
        <v>0</v>
      </c>
      <c r="AQ64" s="109">
        <v>0</v>
      </c>
      <c r="AR64" s="109">
        <v>0</v>
      </c>
      <c r="AS64" s="109">
        <v>0</v>
      </c>
      <c r="AT64" s="109">
        <v>0</v>
      </c>
      <c r="AU64" s="109">
        <v>0</v>
      </c>
      <c r="AV64" s="109">
        <v>0</v>
      </c>
      <c r="AW64" s="109">
        <v>0</v>
      </c>
      <c r="AX64" s="109">
        <v>0</v>
      </c>
      <c r="AY64" s="109">
        <v>0</v>
      </c>
      <c r="AZ64" s="109">
        <v>0</v>
      </c>
      <c r="BA64" s="109">
        <v>0</v>
      </c>
      <c r="BB64" s="109">
        <v>0</v>
      </c>
      <c r="BC64" s="109">
        <v>0</v>
      </c>
      <c r="BD64" s="109">
        <v>0</v>
      </c>
      <c r="BE64" s="109">
        <v>0</v>
      </c>
      <c r="BF64" s="109">
        <v>0</v>
      </c>
      <c r="BG64" s="109">
        <v>0</v>
      </c>
      <c r="BH64" s="109">
        <v>0</v>
      </c>
      <c r="BI64" s="109">
        <v>0</v>
      </c>
      <c r="BJ64" s="109">
        <v>0</v>
      </c>
      <c r="BK64" s="109">
        <v>0</v>
      </c>
      <c r="BL64" s="109">
        <v>0</v>
      </c>
      <c r="BM64" s="109">
        <v>0</v>
      </c>
      <c r="BN64" s="109">
        <v>0</v>
      </c>
    </row>
    <row r="65" spans="1:66" s="119" customFormat="1" ht="20.100000000000001" customHeight="1">
      <c r="A65" s="45">
        <v>3</v>
      </c>
      <c r="B65" s="104" t="s">
        <v>461</v>
      </c>
      <c r="C65" s="121" t="s">
        <v>462</v>
      </c>
      <c r="D65" s="45" t="str">
        <f t="shared" si="20"/>
        <v>女</v>
      </c>
      <c r="E65" s="106">
        <f t="shared" si="21"/>
        <v>32089</v>
      </c>
      <c r="F65" s="45">
        <f ca="1">DATEDIF(E65,TODAY(),"y")</f>
        <v>27</v>
      </c>
      <c r="G65" s="45" t="s">
        <v>277</v>
      </c>
      <c r="H65" s="45" t="s">
        <v>463</v>
      </c>
      <c r="I65" s="45" t="s">
        <v>279</v>
      </c>
      <c r="J65" s="45" t="s">
        <v>333</v>
      </c>
      <c r="K65" s="104" t="s">
        <v>464</v>
      </c>
      <c r="M65" s="87">
        <v>161</v>
      </c>
      <c r="N65" s="87">
        <v>13</v>
      </c>
      <c r="O65" s="87">
        <v>1</v>
      </c>
      <c r="P65" s="108"/>
      <c r="Q65" s="110"/>
      <c r="R65" s="133"/>
      <c r="S65" s="28">
        <v>68</v>
      </c>
      <c r="T65" s="86">
        <v>7</v>
      </c>
      <c r="U65" s="109">
        <v>0</v>
      </c>
      <c r="V65" s="86">
        <v>143</v>
      </c>
      <c r="W65" s="86">
        <v>7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0</v>
      </c>
      <c r="AO65" s="109">
        <v>0</v>
      </c>
      <c r="AP65" s="109">
        <v>0</v>
      </c>
      <c r="AQ65" s="109">
        <v>0</v>
      </c>
      <c r="AR65" s="109">
        <v>0</v>
      </c>
      <c r="AS65" s="109">
        <v>0</v>
      </c>
      <c r="AT65" s="109">
        <v>0</v>
      </c>
      <c r="AU65" s="109">
        <v>0</v>
      </c>
      <c r="AV65" s="109">
        <v>0</v>
      </c>
      <c r="AW65" s="109">
        <v>0</v>
      </c>
      <c r="AX65" s="109">
        <v>0</v>
      </c>
      <c r="AY65" s="109">
        <v>0</v>
      </c>
      <c r="AZ65" s="109">
        <v>0</v>
      </c>
      <c r="BA65" s="109">
        <v>0</v>
      </c>
      <c r="BB65" s="109">
        <v>0</v>
      </c>
      <c r="BC65" s="109">
        <v>0</v>
      </c>
      <c r="BD65" s="109">
        <v>0</v>
      </c>
      <c r="BE65" s="109">
        <v>0</v>
      </c>
      <c r="BF65" s="109">
        <v>0</v>
      </c>
      <c r="BG65" s="109">
        <v>0</v>
      </c>
      <c r="BH65" s="109">
        <v>0</v>
      </c>
      <c r="BI65" s="109">
        <v>0</v>
      </c>
      <c r="BJ65" s="109">
        <v>0</v>
      </c>
      <c r="BK65" s="109">
        <v>0</v>
      </c>
      <c r="BL65" s="109">
        <v>0</v>
      </c>
      <c r="BM65" s="109">
        <v>0</v>
      </c>
      <c r="BN65" s="109">
        <v>0</v>
      </c>
    </row>
    <row r="66" spans="1:66" s="119" customFormat="1" ht="20.100000000000001" customHeight="1">
      <c r="A66" s="45">
        <v>4</v>
      </c>
      <c r="B66" s="104" t="s">
        <v>465</v>
      </c>
      <c r="C66" s="121" t="s">
        <v>466</v>
      </c>
      <c r="D66" s="45" t="str">
        <f t="shared" si="20"/>
        <v>男</v>
      </c>
      <c r="E66" s="106">
        <f t="shared" si="21"/>
        <v>31031</v>
      </c>
      <c r="F66" s="45">
        <f ca="1">DATEDIF(E66,TODAY(),"y")</f>
        <v>30</v>
      </c>
      <c r="G66" s="45" t="s">
        <v>277</v>
      </c>
      <c r="H66" s="45" t="s">
        <v>360</v>
      </c>
      <c r="I66" s="45" t="s">
        <v>344</v>
      </c>
      <c r="J66" s="45" t="s">
        <v>306</v>
      </c>
      <c r="K66" s="104" t="s">
        <v>545</v>
      </c>
      <c r="L66" s="107"/>
      <c r="M66" s="108"/>
      <c r="N66" s="108"/>
      <c r="O66" s="109"/>
      <c r="P66" s="108"/>
      <c r="Q66" s="110"/>
      <c r="R66" s="133"/>
      <c r="S66" s="87">
        <v>467</v>
      </c>
      <c r="T66" s="87">
        <v>73</v>
      </c>
      <c r="U66" s="87">
        <v>5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0</v>
      </c>
      <c r="AY66" s="109">
        <v>0</v>
      </c>
      <c r="AZ66" s="109">
        <v>0</v>
      </c>
      <c r="BA66" s="109">
        <v>0</v>
      </c>
      <c r="BB66" s="109">
        <v>0</v>
      </c>
      <c r="BC66" s="109">
        <v>0</v>
      </c>
      <c r="BD66" s="109">
        <v>0</v>
      </c>
      <c r="BE66" s="109">
        <v>0</v>
      </c>
      <c r="BF66" s="109">
        <v>0</v>
      </c>
      <c r="BG66" s="109">
        <v>0</v>
      </c>
      <c r="BH66" s="109">
        <v>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</row>
    <row r="67" spans="1:66" s="119" customFormat="1" ht="20.100000000000001" customHeight="1">
      <c r="A67" s="45">
        <v>5</v>
      </c>
      <c r="B67" s="104" t="s">
        <v>467</v>
      </c>
      <c r="C67" s="121" t="s">
        <v>468</v>
      </c>
      <c r="D67" s="45" t="str">
        <f t="shared" si="20"/>
        <v>男</v>
      </c>
      <c r="E67" s="106">
        <f t="shared" si="21"/>
        <v>31270</v>
      </c>
      <c r="F67" s="45">
        <f ca="1">DATEDIF(E67,TODAY(),"y")</f>
        <v>29</v>
      </c>
      <c r="G67" s="45" t="s">
        <v>277</v>
      </c>
      <c r="H67" s="45" t="s">
        <v>434</v>
      </c>
      <c r="I67" s="45" t="s">
        <v>344</v>
      </c>
      <c r="J67" s="45" t="s">
        <v>306</v>
      </c>
      <c r="K67" s="104" t="s">
        <v>545</v>
      </c>
      <c r="L67" s="107"/>
      <c r="M67" s="108"/>
      <c r="N67" s="108"/>
      <c r="O67" s="109"/>
      <c r="P67" s="108"/>
      <c r="Q67" s="110"/>
      <c r="R67" s="133"/>
      <c r="S67" s="87">
        <v>468</v>
      </c>
      <c r="T67" s="87">
        <v>77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>
        <v>0</v>
      </c>
      <c r="BB67" s="109">
        <v>0</v>
      </c>
      <c r="BC67" s="109">
        <v>0</v>
      </c>
      <c r="BD67" s="109">
        <v>0</v>
      </c>
      <c r="BE67" s="109">
        <v>0</v>
      </c>
      <c r="BF67" s="109">
        <v>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</row>
    <row r="68" spans="1:66" s="119" customFormat="1" ht="20.100000000000001" customHeight="1">
      <c r="A68" s="45">
        <v>6</v>
      </c>
      <c r="B68" s="104" t="s">
        <v>469</v>
      </c>
      <c r="C68" s="121" t="s">
        <v>470</v>
      </c>
      <c r="D68" s="45" t="str">
        <f t="shared" si="20"/>
        <v>男</v>
      </c>
      <c r="E68" s="106">
        <f t="shared" si="21"/>
        <v>32183</v>
      </c>
      <c r="F68" s="45">
        <f ca="1">DATEDIF(E68,TODAY(),"y")</f>
        <v>27</v>
      </c>
      <c r="G68" s="45" t="s">
        <v>277</v>
      </c>
      <c r="H68" s="45" t="s">
        <v>350</v>
      </c>
      <c r="I68" s="45" t="s">
        <v>344</v>
      </c>
      <c r="J68" s="45" t="s">
        <v>306</v>
      </c>
      <c r="K68" s="104" t="s">
        <v>545</v>
      </c>
      <c r="L68" s="107"/>
      <c r="M68" s="108"/>
      <c r="N68" s="108"/>
      <c r="O68" s="109"/>
      <c r="P68" s="108"/>
      <c r="Q68" s="110"/>
      <c r="R68" s="133"/>
      <c r="S68" s="87">
        <v>470</v>
      </c>
      <c r="T68" s="87">
        <v>75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>
        <v>0</v>
      </c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</row>
    <row r="69" spans="1:66" s="119" customFormat="1" ht="20.100000000000001" customHeight="1">
      <c r="A69" s="45">
        <v>7</v>
      </c>
      <c r="B69" s="104" t="s">
        <v>471</v>
      </c>
      <c r="C69" s="121" t="s">
        <v>472</v>
      </c>
      <c r="D69" s="45" t="str">
        <f t="shared" si="20"/>
        <v>男</v>
      </c>
      <c r="E69" s="106">
        <f t="shared" si="21"/>
        <v>31455</v>
      </c>
      <c r="F69" s="45">
        <f t="shared" ca="1" si="22"/>
        <v>29</v>
      </c>
      <c r="G69" s="45" t="s">
        <v>277</v>
      </c>
      <c r="H69" s="45" t="s">
        <v>350</v>
      </c>
      <c r="I69" s="45" t="s">
        <v>279</v>
      </c>
      <c r="J69" s="45" t="s">
        <v>297</v>
      </c>
      <c r="K69" s="104" t="s">
        <v>547</v>
      </c>
      <c r="L69" s="107"/>
      <c r="M69" s="108"/>
      <c r="N69" s="108"/>
      <c r="O69" s="109"/>
      <c r="P69" s="108"/>
      <c r="Q69" s="110"/>
      <c r="R69" s="133"/>
      <c r="S69" s="114">
        <v>184</v>
      </c>
      <c r="T69" s="86">
        <v>46</v>
      </c>
      <c r="U69" s="86">
        <v>5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9">
        <v>0</v>
      </c>
      <c r="AP69" s="109">
        <v>0</v>
      </c>
      <c r="AQ69" s="109">
        <v>0</v>
      </c>
      <c r="AR69" s="109">
        <v>0</v>
      </c>
      <c r="AS69" s="109">
        <v>0</v>
      </c>
      <c r="AT69" s="109">
        <v>0</v>
      </c>
      <c r="AU69" s="109">
        <v>0</v>
      </c>
      <c r="AV69" s="109">
        <v>0</v>
      </c>
      <c r="AW69" s="109">
        <v>0</v>
      </c>
      <c r="AX69" s="109">
        <v>0</v>
      </c>
      <c r="AY69" s="109">
        <v>0</v>
      </c>
      <c r="AZ69" s="109">
        <v>0</v>
      </c>
      <c r="BA69" s="109">
        <v>0</v>
      </c>
      <c r="BB69" s="109">
        <v>0</v>
      </c>
      <c r="BC69" s="109">
        <v>0</v>
      </c>
      <c r="BD69" s="109">
        <v>0</v>
      </c>
      <c r="BE69" s="109">
        <v>0</v>
      </c>
      <c r="BF69" s="109">
        <v>0</v>
      </c>
      <c r="BG69" s="109">
        <v>0</v>
      </c>
      <c r="BH69" s="109">
        <v>0</v>
      </c>
      <c r="BI69" s="109">
        <v>0</v>
      </c>
      <c r="BJ69" s="109">
        <v>0</v>
      </c>
      <c r="BK69" s="109">
        <v>0</v>
      </c>
      <c r="BL69" s="109">
        <v>0</v>
      </c>
      <c r="BM69" s="109">
        <v>0</v>
      </c>
      <c r="BN69" s="109">
        <v>0</v>
      </c>
    </row>
    <row r="70" spans="1:66" s="119" customFormat="1" ht="20.100000000000001" customHeight="1">
      <c r="A70" s="45">
        <v>8</v>
      </c>
      <c r="B70" s="104" t="s">
        <v>473</v>
      </c>
      <c r="C70" s="121" t="s">
        <v>474</v>
      </c>
      <c r="D70" s="45" t="str">
        <f t="shared" si="20"/>
        <v>女</v>
      </c>
      <c r="E70" s="106">
        <f t="shared" si="21"/>
        <v>29544</v>
      </c>
      <c r="F70" s="45">
        <f t="shared" ca="1" si="22"/>
        <v>34</v>
      </c>
      <c r="G70" s="122" t="s">
        <v>277</v>
      </c>
      <c r="H70" s="45" t="s">
        <v>360</v>
      </c>
      <c r="I70" s="45" t="s">
        <v>344</v>
      </c>
      <c r="J70" s="45" t="s">
        <v>306</v>
      </c>
      <c r="K70" s="104" t="s">
        <v>547</v>
      </c>
      <c r="L70" s="107"/>
      <c r="M70" s="108"/>
      <c r="N70" s="108"/>
      <c r="O70" s="109"/>
      <c r="P70" s="108"/>
      <c r="Q70" s="110"/>
      <c r="R70" s="133"/>
      <c r="S70" s="114">
        <v>203</v>
      </c>
      <c r="T70" s="86">
        <v>32</v>
      </c>
      <c r="U70" s="146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9">
        <v>0</v>
      </c>
      <c r="AP70" s="109">
        <v>0</v>
      </c>
      <c r="AQ70" s="109">
        <v>0</v>
      </c>
      <c r="AR70" s="109">
        <v>0</v>
      </c>
      <c r="AS70" s="109">
        <v>0</v>
      </c>
      <c r="AT70" s="109">
        <v>0</v>
      </c>
      <c r="AU70" s="109">
        <v>0</v>
      </c>
      <c r="AV70" s="109">
        <v>0</v>
      </c>
      <c r="AW70" s="109">
        <v>0</v>
      </c>
      <c r="AX70" s="109">
        <v>0</v>
      </c>
      <c r="AY70" s="109">
        <v>0</v>
      </c>
      <c r="AZ70" s="109">
        <v>0</v>
      </c>
      <c r="BA70" s="109">
        <v>0</v>
      </c>
      <c r="BB70" s="109">
        <v>0</v>
      </c>
      <c r="BC70" s="109">
        <v>0</v>
      </c>
      <c r="BD70" s="109">
        <v>0</v>
      </c>
      <c r="BE70" s="109">
        <v>0</v>
      </c>
      <c r="BF70" s="109">
        <v>0</v>
      </c>
      <c r="BG70" s="109">
        <v>0</v>
      </c>
      <c r="BH70" s="109">
        <v>0</v>
      </c>
      <c r="BI70" s="109">
        <v>0</v>
      </c>
      <c r="BJ70" s="109">
        <v>0</v>
      </c>
      <c r="BK70" s="109">
        <v>0</v>
      </c>
      <c r="BL70" s="109">
        <v>0</v>
      </c>
      <c r="BM70" s="109">
        <v>0</v>
      </c>
      <c r="BN70" s="109">
        <v>0</v>
      </c>
    </row>
    <row r="71" spans="1:66" s="119" customFormat="1" ht="20.100000000000001" customHeight="1">
      <c r="A71" s="45">
        <v>9</v>
      </c>
      <c r="B71" s="104" t="s">
        <v>475</v>
      </c>
      <c r="C71" s="121" t="s">
        <v>476</v>
      </c>
      <c r="D71" s="45" t="str">
        <f t="shared" si="20"/>
        <v>女</v>
      </c>
      <c r="E71" s="106">
        <f t="shared" si="21"/>
        <v>31945</v>
      </c>
      <c r="F71" s="45">
        <f t="shared" ca="1" si="22"/>
        <v>27</v>
      </c>
      <c r="G71" s="122" t="s">
        <v>277</v>
      </c>
      <c r="H71" s="45" t="s">
        <v>350</v>
      </c>
      <c r="I71" s="122" t="s">
        <v>296</v>
      </c>
      <c r="J71" s="122" t="s">
        <v>297</v>
      </c>
      <c r="K71" s="104" t="s">
        <v>477</v>
      </c>
      <c r="L71" s="107"/>
      <c r="M71" s="108"/>
      <c r="N71" s="108"/>
      <c r="O71" s="109"/>
      <c r="P71" s="108"/>
      <c r="Q71" s="110"/>
      <c r="R71" s="133"/>
      <c r="S71" s="116">
        <v>28</v>
      </c>
      <c r="T71" s="116">
        <v>7</v>
      </c>
      <c r="U71" s="1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0</v>
      </c>
      <c r="AT71" s="109">
        <v>0</v>
      </c>
      <c r="AU71" s="109">
        <v>0</v>
      </c>
      <c r="AV71" s="109">
        <v>0</v>
      </c>
      <c r="AW71" s="109">
        <v>0</v>
      </c>
      <c r="AX71" s="109">
        <v>0</v>
      </c>
      <c r="AY71" s="109">
        <v>0</v>
      </c>
      <c r="AZ71" s="109">
        <v>0</v>
      </c>
      <c r="BA71" s="109">
        <v>0</v>
      </c>
      <c r="BB71" s="109">
        <v>0</v>
      </c>
      <c r="BC71" s="109">
        <v>0</v>
      </c>
      <c r="BD71" s="109">
        <v>0</v>
      </c>
      <c r="BE71" s="109">
        <v>0</v>
      </c>
      <c r="BF71" s="109">
        <v>0</v>
      </c>
      <c r="BG71" s="109">
        <v>0</v>
      </c>
      <c r="BH71" s="109">
        <v>0</v>
      </c>
      <c r="BI71" s="109">
        <v>0</v>
      </c>
      <c r="BJ71" s="109">
        <v>0</v>
      </c>
      <c r="BK71" s="109">
        <v>0</v>
      </c>
      <c r="BL71" s="109">
        <v>0</v>
      </c>
      <c r="BM71" s="109">
        <v>0</v>
      </c>
      <c r="BN71" s="109">
        <v>0</v>
      </c>
    </row>
    <row r="72" spans="1:66" s="119" customFormat="1" ht="20.100000000000001" customHeight="1">
      <c r="A72" s="45">
        <v>10</v>
      </c>
      <c r="B72" s="104" t="s">
        <v>478</v>
      </c>
      <c r="C72" s="121" t="s">
        <v>479</v>
      </c>
      <c r="D72" s="45" t="str">
        <f t="shared" si="20"/>
        <v>男</v>
      </c>
      <c r="E72" s="106">
        <f t="shared" si="21"/>
        <v>32280</v>
      </c>
      <c r="F72" s="45">
        <f ca="1">DATEDIF(E72,TODAY(),"y")</f>
        <v>26</v>
      </c>
      <c r="G72" s="122" t="s">
        <v>277</v>
      </c>
      <c r="H72" s="122" t="s">
        <v>434</v>
      </c>
      <c r="I72" s="122" t="s">
        <v>296</v>
      </c>
      <c r="J72" s="122" t="s">
        <v>306</v>
      </c>
      <c r="K72" s="45" t="s">
        <v>544</v>
      </c>
      <c r="L72" s="107"/>
      <c r="M72" s="108"/>
      <c r="N72" s="108"/>
      <c r="O72" s="109"/>
      <c r="P72" s="108"/>
      <c r="Q72" s="110"/>
      <c r="R72" s="133"/>
      <c r="S72" s="109">
        <v>36</v>
      </c>
      <c r="T72" s="109">
        <v>4</v>
      </c>
      <c r="U72" s="146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0</v>
      </c>
      <c r="AK72" s="109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>
        <v>0</v>
      </c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</row>
    <row r="73" spans="1:66" s="119" customFormat="1" ht="20.100000000000001" customHeight="1">
      <c r="A73" s="45">
        <v>11</v>
      </c>
      <c r="B73" s="104" t="s">
        <v>480</v>
      </c>
      <c r="C73" s="147" t="s">
        <v>481</v>
      </c>
      <c r="D73" s="148" t="str">
        <f t="shared" si="20"/>
        <v>男</v>
      </c>
      <c r="E73" s="139">
        <f t="shared" si="21"/>
        <v>32295</v>
      </c>
      <c r="F73" s="148">
        <f ca="1">DATEDIF(E73,TODAY(),"y")</f>
        <v>26</v>
      </c>
      <c r="G73" s="45" t="s">
        <v>401</v>
      </c>
      <c r="H73" s="148" t="s">
        <v>360</v>
      </c>
      <c r="I73" s="148" t="s">
        <v>279</v>
      </c>
      <c r="J73" s="148" t="s">
        <v>306</v>
      </c>
      <c r="K73" s="45" t="s">
        <v>548</v>
      </c>
      <c r="L73" s="107"/>
      <c r="M73" s="108">
        <v>42</v>
      </c>
      <c r="N73" s="108">
        <v>3</v>
      </c>
      <c r="O73" s="109">
        <v>0</v>
      </c>
      <c r="P73" s="108"/>
      <c r="Q73" s="110"/>
      <c r="R73" s="133"/>
      <c r="S73" s="149">
        <v>23</v>
      </c>
      <c r="T73" s="114">
        <v>2</v>
      </c>
      <c r="U73" s="146">
        <v>0</v>
      </c>
      <c r="V73" s="87">
        <v>470</v>
      </c>
      <c r="W73" s="87">
        <v>75</v>
      </c>
      <c r="X73" s="109">
        <v>0</v>
      </c>
      <c r="Y73" s="13">
        <v>37</v>
      </c>
      <c r="Z73" s="84">
        <v>8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109">
        <v>0</v>
      </c>
      <c r="AI73" s="109">
        <v>0</v>
      </c>
      <c r="AJ73" s="109">
        <v>0</v>
      </c>
      <c r="AK73" s="109">
        <v>0</v>
      </c>
      <c r="AL73" s="109">
        <v>0</v>
      </c>
      <c r="AM73" s="109">
        <v>0</v>
      </c>
      <c r="AN73" s="109">
        <v>0</v>
      </c>
      <c r="AO73" s="109">
        <v>0</v>
      </c>
      <c r="AP73" s="109">
        <v>0</v>
      </c>
      <c r="AQ73" s="109">
        <v>0</v>
      </c>
      <c r="AR73" s="109">
        <v>0</v>
      </c>
      <c r="AS73" s="109">
        <v>0</v>
      </c>
      <c r="AT73" s="109">
        <v>0</v>
      </c>
      <c r="AU73" s="109">
        <v>0</v>
      </c>
      <c r="AV73" s="109">
        <v>0</v>
      </c>
      <c r="AW73" s="109">
        <v>0</v>
      </c>
      <c r="AX73" s="109">
        <v>0</v>
      </c>
      <c r="AY73" s="109">
        <v>0</v>
      </c>
      <c r="AZ73" s="109">
        <v>0</v>
      </c>
      <c r="BA73" s="109">
        <v>0</v>
      </c>
      <c r="BB73" s="109">
        <v>0</v>
      </c>
      <c r="BC73" s="109">
        <v>0</v>
      </c>
      <c r="BD73" s="109">
        <v>0</v>
      </c>
      <c r="BE73" s="109">
        <v>0</v>
      </c>
      <c r="BF73" s="109">
        <v>0</v>
      </c>
      <c r="BG73" s="109">
        <v>0</v>
      </c>
      <c r="BH73" s="109">
        <v>0</v>
      </c>
      <c r="BI73" s="109">
        <v>0</v>
      </c>
      <c r="BJ73" s="109">
        <v>0</v>
      </c>
      <c r="BK73" s="109">
        <v>0</v>
      </c>
      <c r="BL73" s="109">
        <v>0</v>
      </c>
      <c r="BM73" s="109">
        <v>0</v>
      </c>
      <c r="BN73" s="109">
        <v>0</v>
      </c>
    </row>
    <row r="74" spans="1:66" s="119" customFormat="1" ht="20.100000000000001" customHeight="1">
      <c r="A74" s="45">
        <v>12</v>
      </c>
      <c r="B74" s="104" t="s">
        <v>482</v>
      </c>
      <c r="C74" s="121" t="s">
        <v>483</v>
      </c>
      <c r="D74" s="45" t="str">
        <f t="shared" si="20"/>
        <v>女</v>
      </c>
      <c r="E74" s="106">
        <f t="shared" si="21"/>
        <v>31810</v>
      </c>
      <c r="F74" s="45">
        <f t="shared" ref="F74:F92" ca="1" si="23">DATEDIF(E74,TODAY(),"y")</f>
        <v>28</v>
      </c>
      <c r="G74" s="122" t="s">
        <v>277</v>
      </c>
      <c r="H74" s="122" t="s">
        <v>360</v>
      </c>
      <c r="I74" s="122" t="s">
        <v>296</v>
      </c>
      <c r="J74" s="122" t="s">
        <v>297</v>
      </c>
      <c r="K74" s="45" t="s">
        <v>549</v>
      </c>
      <c r="L74" s="107"/>
      <c r="M74" s="108"/>
      <c r="N74" s="108"/>
      <c r="O74" s="109"/>
      <c r="P74" s="108"/>
      <c r="Q74" s="110"/>
      <c r="R74" s="133"/>
      <c r="S74" s="28">
        <v>68</v>
      </c>
      <c r="T74" s="86">
        <v>7</v>
      </c>
      <c r="U74" s="146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09">
        <v>0</v>
      </c>
      <c r="AS74" s="109">
        <v>0</v>
      </c>
      <c r="AT74" s="109">
        <v>0</v>
      </c>
      <c r="AU74" s="109">
        <v>0</v>
      </c>
      <c r="AV74" s="109">
        <v>0</v>
      </c>
      <c r="AW74" s="109">
        <v>0</v>
      </c>
      <c r="AX74" s="109">
        <v>0</v>
      </c>
      <c r="AY74" s="109">
        <v>0</v>
      </c>
      <c r="AZ74" s="109">
        <v>0</v>
      </c>
      <c r="BA74" s="109">
        <v>0</v>
      </c>
      <c r="BB74" s="109">
        <v>0</v>
      </c>
      <c r="BC74" s="109">
        <v>0</v>
      </c>
      <c r="BD74" s="109">
        <v>0</v>
      </c>
      <c r="BE74" s="109">
        <v>0</v>
      </c>
      <c r="BF74" s="109">
        <v>0</v>
      </c>
      <c r="BG74" s="109">
        <v>0</v>
      </c>
      <c r="BH74" s="109">
        <v>0</v>
      </c>
      <c r="BI74" s="109">
        <v>0</v>
      </c>
      <c r="BJ74" s="109">
        <v>0</v>
      </c>
      <c r="BK74" s="109">
        <v>0</v>
      </c>
      <c r="BL74" s="109">
        <v>0</v>
      </c>
      <c r="BM74" s="109">
        <v>0</v>
      </c>
      <c r="BN74" s="109">
        <v>0</v>
      </c>
    </row>
    <row r="75" spans="1:66" s="119" customFormat="1" ht="20.100000000000001" customHeight="1">
      <c r="A75" s="45">
        <v>13</v>
      </c>
      <c r="B75" s="104" t="s">
        <v>484</v>
      </c>
      <c r="C75" s="121" t="s">
        <v>485</v>
      </c>
      <c r="D75" s="45" t="str">
        <f t="shared" si="20"/>
        <v>男</v>
      </c>
      <c r="E75" s="106">
        <f t="shared" si="21"/>
        <v>30620</v>
      </c>
      <c r="F75" s="45">
        <f t="shared" ca="1" si="23"/>
        <v>31</v>
      </c>
      <c r="G75" s="122" t="s">
        <v>277</v>
      </c>
      <c r="H75" s="122" t="s">
        <v>360</v>
      </c>
      <c r="I75" s="122" t="s">
        <v>296</v>
      </c>
      <c r="J75" s="122" t="s">
        <v>306</v>
      </c>
      <c r="K75" s="104" t="s">
        <v>549</v>
      </c>
      <c r="L75" s="107"/>
      <c r="M75" s="108"/>
      <c r="N75" s="108"/>
      <c r="O75" s="109"/>
      <c r="P75" s="108"/>
      <c r="Q75" s="110"/>
      <c r="R75" s="133"/>
      <c r="S75" s="28">
        <v>68</v>
      </c>
      <c r="T75" s="86">
        <v>7</v>
      </c>
      <c r="U75" s="146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09">
        <v>0</v>
      </c>
      <c r="AS75" s="109">
        <v>0</v>
      </c>
      <c r="AT75" s="109">
        <v>0</v>
      </c>
      <c r="AU75" s="109">
        <v>0</v>
      </c>
      <c r="AV75" s="109">
        <v>0</v>
      </c>
      <c r="AW75" s="109">
        <v>0</v>
      </c>
      <c r="AX75" s="109">
        <v>0</v>
      </c>
      <c r="AY75" s="109">
        <v>0</v>
      </c>
      <c r="AZ75" s="109">
        <v>0</v>
      </c>
      <c r="BA75" s="109">
        <v>0</v>
      </c>
      <c r="BB75" s="109">
        <v>0</v>
      </c>
      <c r="BC75" s="109">
        <v>0</v>
      </c>
      <c r="BD75" s="109">
        <v>0</v>
      </c>
      <c r="BE75" s="109">
        <v>0</v>
      </c>
      <c r="BF75" s="109">
        <v>0</v>
      </c>
      <c r="BG75" s="109">
        <v>0</v>
      </c>
      <c r="BH75" s="109">
        <v>0</v>
      </c>
      <c r="BI75" s="109">
        <v>0</v>
      </c>
      <c r="BJ75" s="109">
        <v>0</v>
      </c>
      <c r="BK75" s="109">
        <v>0</v>
      </c>
      <c r="BL75" s="109">
        <v>0</v>
      </c>
      <c r="BM75" s="109">
        <v>0</v>
      </c>
      <c r="BN75" s="109">
        <v>0</v>
      </c>
    </row>
    <row r="76" spans="1:66" s="119" customFormat="1" ht="20.100000000000001" customHeight="1">
      <c r="A76" s="45">
        <v>14</v>
      </c>
      <c r="B76" s="104" t="s">
        <v>486</v>
      </c>
      <c r="C76" s="121" t="s">
        <v>487</v>
      </c>
      <c r="D76" s="45" t="str">
        <f t="shared" si="20"/>
        <v>男</v>
      </c>
      <c r="E76" s="106">
        <f t="shared" si="21"/>
        <v>32052</v>
      </c>
      <c r="F76" s="45">
        <f t="shared" ca="1" si="23"/>
        <v>27</v>
      </c>
      <c r="G76" s="45" t="s">
        <v>277</v>
      </c>
      <c r="H76" s="45" t="s">
        <v>434</v>
      </c>
      <c r="I76" s="45" t="s">
        <v>344</v>
      </c>
      <c r="J76" s="45" t="s">
        <v>306</v>
      </c>
      <c r="K76" s="45" t="s">
        <v>545</v>
      </c>
      <c r="L76" s="107"/>
      <c r="M76" s="108"/>
      <c r="N76" s="108"/>
      <c r="O76" s="109"/>
      <c r="P76" s="108"/>
      <c r="Q76" s="110"/>
      <c r="R76" s="133"/>
      <c r="S76" s="87">
        <v>479</v>
      </c>
      <c r="T76" s="87">
        <v>66</v>
      </c>
      <c r="U76" s="146">
        <v>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  <c r="AM76" s="109">
        <v>0</v>
      </c>
      <c r="AN76" s="109">
        <v>0</v>
      </c>
      <c r="AO76" s="109">
        <v>0</v>
      </c>
      <c r="AP76" s="109">
        <v>0</v>
      </c>
      <c r="AQ76" s="109">
        <v>0</v>
      </c>
      <c r="AR76" s="109">
        <v>0</v>
      </c>
      <c r="AS76" s="109">
        <v>0</v>
      </c>
      <c r="AT76" s="109">
        <v>0</v>
      </c>
      <c r="AU76" s="109">
        <v>0</v>
      </c>
      <c r="AV76" s="109">
        <v>0</v>
      </c>
      <c r="AW76" s="109">
        <v>0</v>
      </c>
      <c r="AX76" s="109">
        <v>0</v>
      </c>
      <c r="AY76" s="109">
        <v>0</v>
      </c>
      <c r="AZ76" s="109">
        <v>0</v>
      </c>
      <c r="BA76" s="109">
        <v>0</v>
      </c>
      <c r="BB76" s="109">
        <v>0</v>
      </c>
      <c r="BC76" s="109">
        <v>0</v>
      </c>
      <c r="BD76" s="109">
        <v>0</v>
      </c>
      <c r="BE76" s="109">
        <v>0</v>
      </c>
      <c r="BF76" s="109">
        <v>0</v>
      </c>
      <c r="BG76" s="109">
        <v>0</v>
      </c>
      <c r="BH76" s="109">
        <v>0</v>
      </c>
      <c r="BI76" s="109">
        <v>0</v>
      </c>
      <c r="BJ76" s="109">
        <v>0</v>
      </c>
      <c r="BK76" s="109">
        <v>0</v>
      </c>
      <c r="BL76" s="109">
        <v>0</v>
      </c>
      <c r="BM76" s="109">
        <v>0</v>
      </c>
      <c r="BN76" s="109">
        <v>0</v>
      </c>
    </row>
    <row r="77" spans="1:66" s="119" customFormat="1" ht="20.100000000000001" customHeight="1">
      <c r="A77" s="45">
        <v>16</v>
      </c>
      <c r="B77" s="104" t="s">
        <v>488</v>
      </c>
      <c r="C77" s="122" t="s">
        <v>489</v>
      </c>
      <c r="D77" s="45" t="s">
        <v>400</v>
      </c>
      <c r="E77" s="150">
        <v>31291</v>
      </c>
      <c r="F77" s="45">
        <f t="shared" ca="1" si="23"/>
        <v>29</v>
      </c>
      <c r="G77" s="45" t="s">
        <v>490</v>
      </c>
      <c r="H77" s="45" t="s">
        <v>350</v>
      </c>
      <c r="I77" s="45" t="s">
        <v>402</v>
      </c>
      <c r="J77" s="45" t="s">
        <v>391</v>
      </c>
      <c r="K77" s="45" t="s">
        <v>550</v>
      </c>
      <c r="L77" s="107"/>
      <c r="M77" s="108"/>
      <c r="N77" s="108"/>
      <c r="O77" s="109"/>
      <c r="P77" s="108"/>
      <c r="Q77" s="110"/>
      <c r="R77" s="133"/>
      <c r="S77" s="109">
        <v>20</v>
      </c>
      <c r="T77" s="109">
        <v>0</v>
      </c>
      <c r="U77" s="146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109">
        <v>0</v>
      </c>
      <c r="AK77" s="109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>
        <v>0</v>
      </c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</row>
    <row r="78" spans="1:66" s="119" customFormat="1" ht="20.100000000000001" customHeight="1">
      <c r="A78" s="45">
        <v>17</v>
      </c>
      <c r="B78" s="141" t="s">
        <v>491</v>
      </c>
      <c r="C78" s="147" t="s">
        <v>492</v>
      </c>
      <c r="D78" s="148" t="str">
        <f>IF(MOD(IF(LEN(C78)=15,MID(C78,15,1),MID(C78,17,1)),2)=0,"女","男")</f>
        <v>女</v>
      </c>
      <c r="E78" s="139">
        <f>IF(LEN(C78)=15,DATE(MID(C78,7,2),MID(C78,9,2),MID(C78,11,2)),DATE(MID(C78,7,4),MID(C78,11,2),MID(C78,13,2)))</f>
        <v>32475</v>
      </c>
      <c r="F78" s="148">
        <f t="shared" ca="1" si="23"/>
        <v>26</v>
      </c>
      <c r="G78" s="45" t="s">
        <v>277</v>
      </c>
      <c r="H78" s="148" t="s">
        <v>434</v>
      </c>
      <c r="I78" s="148" t="s">
        <v>296</v>
      </c>
      <c r="J78" s="148" t="s">
        <v>306</v>
      </c>
      <c r="K78" s="45" t="s">
        <v>551</v>
      </c>
      <c r="L78" s="107"/>
      <c r="M78" s="108"/>
      <c r="N78" s="108"/>
      <c r="O78" s="109"/>
      <c r="P78" s="108"/>
      <c r="Q78" s="110"/>
      <c r="R78" s="133"/>
      <c r="S78" s="149">
        <v>85</v>
      </c>
      <c r="T78" s="114">
        <v>5</v>
      </c>
      <c r="U78" s="146">
        <v>0</v>
      </c>
      <c r="V78" s="28">
        <v>14</v>
      </c>
      <c r="W78" s="29">
        <v>1</v>
      </c>
      <c r="X78" s="146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09">
        <v>0</v>
      </c>
      <c r="AS78" s="109">
        <v>0</v>
      </c>
      <c r="AT78" s="109">
        <v>0</v>
      </c>
      <c r="AU78" s="109">
        <v>0</v>
      </c>
      <c r="AV78" s="109">
        <v>0</v>
      </c>
      <c r="AW78" s="109">
        <v>0</v>
      </c>
      <c r="AX78" s="109">
        <v>0</v>
      </c>
      <c r="AY78" s="109">
        <v>0</v>
      </c>
      <c r="AZ78" s="109">
        <v>0</v>
      </c>
      <c r="BA78" s="109">
        <v>0</v>
      </c>
      <c r="BB78" s="109">
        <v>0</v>
      </c>
      <c r="BC78" s="109">
        <v>0</v>
      </c>
      <c r="BD78" s="109">
        <v>0</v>
      </c>
      <c r="BE78" s="109">
        <v>0</v>
      </c>
      <c r="BF78" s="109">
        <v>0</v>
      </c>
      <c r="BG78" s="109">
        <v>0</v>
      </c>
      <c r="BH78" s="109">
        <v>0</v>
      </c>
      <c r="BI78" s="109">
        <v>0</v>
      </c>
      <c r="BJ78" s="109">
        <v>0</v>
      </c>
      <c r="BK78" s="109">
        <v>0</v>
      </c>
      <c r="BL78" s="109">
        <v>0</v>
      </c>
      <c r="BM78" s="109">
        <v>0</v>
      </c>
      <c r="BN78" s="109">
        <v>0</v>
      </c>
    </row>
    <row r="79" spans="1:66" s="119" customFormat="1" ht="20.100000000000001" customHeight="1">
      <c r="A79" s="45">
        <v>18</v>
      </c>
      <c r="B79" s="141" t="s">
        <v>493</v>
      </c>
      <c r="C79" s="147" t="s">
        <v>494</v>
      </c>
      <c r="D79" s="148" t="str">
        <f>IF(MOD(IF(LEN(C79)=15,MID(C79,15,1),MID(C79,17,1)),2)=0,"女","男")</f>
        <v>女</v>
      </c>
      <c r="E79" s="139">
        <f>IF(LEN(C79)=15,DATE(MID(C79,7,2),MID(C79,9,2),MID(C79,11,2)),DATE(MID(C79,7,4),MID(C79,11,2),MID(C79,13,2)))</f>
        <v>32065</v>
      </c>
      <c r="F79" s="148">
        <f t="shared" ca="1" si="23"/>
        <v>27</v>
      </c>
      <c r="G79" s="45" t="s">
        <v>277</v>
      </c>
      <c r="H79" s="148" t="s">
        <v>360</v>
      </c>
      <c r="I79" s="148" t="s">
        <v>296</v>
      </c>
      <c r="J79" s="148" t="s">
        <v>391</v>
      </c>
      <c r="K79" s="45" t="s">
        <v>552</v>
      </c>
      <c r="L79" s="107"/>
      <c r="M79" s="81">
        <v>138</v>
      </c>
      <c r="N79" s="80">
        <v>2</v>
      </c>
      <c r="O79" s="83">
        <v>0</v>
      </c>
      <c r="P79" s="108"/>
      <c r="Q79" s="110"/>
      <c r="R79" s="133"/>
      <c r="S79" s="149">
        <v>87</v>
      </c>
      <c r="T79" s="114">
        <v>3</v>
      </c>
      <c r="U79" s="146">
        <v>0</v>
      </c>
      <c r="V79" s="28">
        <v>14</v>
      </c>
      <c r="W79" s="29">
        <v>1</v>
      </c>
      <c r="X79" s="146">
        <v>0</v>
      </c>
      <c r="Y79" s="13">
        <v>125</v>
      </c>
      <c r="Z79" s="116">
        <v>5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09">
        <v>0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>
        <v>0</v>
      </c>
      <c r="BB79" s="109">
        <v>0</v>
      </c>
      <c r="BC79" s="109">
        <v>0</v>
      </c>
      <c r="BD79" s="109">
        <v>0</v>
      </c>
      <c r="BE79" s="109">
        <v>0</v>
      </c>
      <c r="BF79" s="109">
        <v>0</v>
      </c>
      <c r="BG79" s="109">
        <v>0</v>
      </c>
      <c r="BH79" s="109">
        <v>0</v>
      </c>
      <c r="BI79" s="109">
        <v>0</v>
      </c>
      <c r="BJ79" s="109">
        <v>0</v>
      </c>
      <c r="BK79" s="109">
        <v>0</v>
      </c>
      <c r="BL79" s="109">
        <v>0</v>
      </c>
      <c r="BM79" s="109">
        <v>0</v>
      </c>
      <c r="BN79" s="109">
        <v>0</v>
      </c>
    </row>
    <row r="80" spans="1:66" s="119" customFormat="1" ht="20.100000000000001" customHeight="1">
      <c r="A80" s="45">
        <v>19</v>
      </c>
      <c r="B80" s="151" t="s">
        <v>495</v>
      </c>
      <c r="C80" s="152" t="s">
        <v>496</v>
      </c>
      <c r="D80" s="153" t="str">
        <f>IF(MOD(IF(LEN(C80)=15,MID(C80,15,1),MID(C80,17,1)),2)=0,"女","男")</f>
        <v>女</v>
      </c>
      <c r="E80" s="154">
        <f>IF(LEN(C80)=15,DATE(MID(C80,7,2),MID(C80,9,2),MID(C80,11,2)),DATE(MID(C80,7,4),MID(C80,11,2),MID(C80,13,2)))</f>
        <v>25947</v>
      </c>
      <c r="F80" s="153">
        <f t="shared" ca="1" si="23"/>
        <v>44</v>
      </c>
      <c r="G80" s="155" t="s">
        <v>277</v>
      </c>
      <c r="H80" s="153" t="s">
        <v>278</v>
      </c>
      <c r="I80" s="153" t="s">
        <v>279</v>
      </c>
      <c r="J80" s="153" t="s">
        <v>391</v>
      </c>
      <c r="K80" s="45" t="s">
        <v>552</v>
      </c>
      <c r="L80" s="107"/>
      <c r="M80" s="108"/>
      <c r="N80" s="108"/>
      <c r="O80" s="109"/>
      <c r="P80" s="108"/>
      <c r="Q80" s="110"/>
      <c r="R80" s="133"/>
      <c r="S80" s="149">
        <v>88</v>
      </c>
      <c r="T80" s="114">
        <v>2</v>
      </c>
      <c r="U80" s="146">
        <v>0</v>
      </c>
      <c r="V80" s="28">
        <v>14</v>
      </c>
      <c r="W80" s="29">
        <v>1</v>
      </c>
      <c r="X80" s="146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>
        <v>0</v>
      </c>
      <c r="BB80" s="109">
        <v>0</v>
      </c>
      <c r="BC80" s="109">
        <v>0</v>
      </c>
      <c r="BD80" s="109">
        <v>0</v>
      </c>
      <c r="BE80" s="109">
        <v>0</v>
      </c>
      <c r="BF80" s="109">
        <v>0</v>
      </c>
      <c r="BG80" s="109">
        <v>0</v>
      </c>
      <c r="BH80" s="109">
        <v>0</v>
      </c>
      <c r="BI80" s="109">
        <v>0</v>
      </c>
      <c r="BJ80" s="109">
        <v>0</v>
      </c>
      <c r="BK80" s="109">
        <v>0</v>
      </c>
      <c r="BL80" s="109">
        <v>0</v>
      </c>
      <c r="BM80" s="109">
        <v>0</v>
      </c>
      <c r="BN80" s="109">
        <v>0</v>
      </c>
    </row>
    <row r="81" spans="1:66" s="119" customFormat="1" ht="20.100000000000001" customHeight="1">
      <c r="A81" s="45">
        <v>20</v>
      </c>
      <c r="B81" s="156" t="s">
        <v>497</v>
      </c>
      <c r="C81" s="157" t="s">
        <v>498</v>
      </c>
      <c r="D81" s="155" t="s">
        <v>390</v>
      </c>
      <c r="E81" s="158">
        <v>28460</v>
      </c>
      <c r="F81" s="155">
        <f t="shared" ca="1" si="23"/>
        <v>37</v>
      </c>
      <c r="G81" s="155" t="s">
        <v>401</v>
      </c>
      <c r="H81" s="155" t="s">
        <v>350</v>
      </c>
      <c r="I81" s="155" t="s">
        <v>413</v>
      </c>
      <c r="J81" s="155" t="s">
        <v>391</v>
      </c>
      <c r="K81" s="45" t="s">
        <v>552</v>
      </c>
      <c r="L81" s="107"/>
      <c r="M81" s="108"/>
      <c r="N81" s="108"/>
      <c r="O81" s="109"/>
      <c r="P81" s="108"/>
      <c r="Q81" s="110"/>
      <c r="R81" s="133"/>
      <c r="S81" s="149">
        <v>85</v>
      </c>
      <c r="T81" s="114">
        <v>5</v>
      </c>
      <c r="U81" s="146">
        <v>0</v>
      </c>
      <c r="V81" s="28">
        <v>14</v>
      </c>
      <c r="W81" s="29">
        <v>1</v>
      </c>
      <c r="X81" s="146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9">
        <v>0</v>
      </c>
      <c r="AP81" s="109">
        <v>0</v>
      </c>
      <c r="AQ81" s="109">
        <v>0</v>
      </c>
      <c r="AR81" s="109">
        <v>0</v>
      </c>
      <c r="AS81" s="109">
        <v>0</v>
      </c>
      <c r="AT81" s="109">
        <v>0</v>
      </c>
      <c r="AU81" s="109">
        <v>0</v>
      </c>
      <c r="AV81" s="109">
        <v>0</v>
      </c>
      <c r="AW81" s="109">
        <v>0</v>
      </c>
      <c r="AX81" s="109">
        <v>0</v>
      </c>
      <c r="AY81" s="109">
        <v>0</v>
      </c>
      <c r="AZ81" s="109">
        <v>0</v>
      </c>
      <c r="BA81" s="109">
        <v>0</v>
      </c>
      <c r="BB81" s="109">
        <v>0</v>
      </c>
      <c r="BC81" s="109">
        <v>0</v>
      </c>
      <c r="BD81" s="109">
        <v>0</v>
      </c>
      <c r="BE81" s="109">
        <v>0</v>
      </c>
      <c r="BF81" s="109">
        <v>0</v>
      </c>
      <c r="BG81" s="109">
        <v>0</v>
      </c>
      <c r="BH81" s="109">
        <v>0</v>
      </c>
      <c r="BI81" s="109">
        <v>0</v>
      </c>
      <c r="BJ81" s="109">
        <v>0</v>
      </c>
      <c r="BK81" s="109">
        <v>0</v>
      </c>
      <c r="BL81" s="109">
        <v>0</v>
      </c>
      <c r="BM81" s="109">
        <v>0</v>
      </c>
      <c r="BN81" s="109">
        <v>0</v>
      </c>
    </row>
    <row r="82" spans="1:66" s="119" customFormat="1" ht="20.100000000000001" customHeight="1">
      <c r="A82" s="45">
        <v>21</v>
      </c>
      <c r="B82" s="151" t="s">
        <v>499</v>
      </c>
      <c r="C82" s="152" t="s">
        <v>500</v>
      </c>
      <c r="D82" s="153" t="str">
        <f t="shared" ref="D82:D92" si="24">IF(MOD(IF(LEN(C82)=15,MID(C82,15,1),MID(C82,17,1)),2)=0,"女","男")</f>
        <v>男</v>
      </c>
      <c r="E82" s="154">
        <f t="shared" ref="E82:E92" si="25">IF(LEN(C82)=15,DATE(MID(C82,7,2),MID(C82,9,2),MID(C82,11,2)),DATE(MID(C82,7,4),MID(C82,11,2),MID(C82,13,2)))</f>
        <v>30299</v>
      </c>
      <c r="F82" s="153">
        <f t="shared" ca="1" si="23"/>
        <v>32</v>
      </c>
      <c r="G82" s="155" t="s">
        <v>277</v>
      </c>
      <c r="H82" s="153" t="s">
        <v>302</v>
      </c>
      <c r="I82" s="153" t="s">
        <v>296</v>
      </c>
      <c r="J82" s="153" t="s">
        <v>333</v>
      </c>
      <c r="K82" s="155" t="s">
        <v>553</v>
      </c>
      <c r="L82" s="107"/>
      <c r="M82" s="108"/>
      <c r="N82" s="108"/>
      <c r="O82" s="109"/>
      <c r="P82" s="108"/>
      <c r="Q82" s="110"/>
      <c r="R82" s="133"/>
      <c r="S82" s="149">
        <v>88</v>
      </c>
      <c r="T82" s="114">
        <v>2</v>
      </c>
      <c r="U82" s="146">
        <v>0</v>
      </c>
      <c r="V82" s="28">
        <v>14</v>
      </c>
      <c r="W82" s="29">
        <v>1</v>
      </c>
      <c r="X82" s="146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09">
        <v>0</v>
      </c>
      <c r="AZ82" s="109">
        <v>0</v>
      </c>
      <c r="BA82" s="109">
        <v>0</v>
      </c>
      <c r="BB82" s="109">
        <v>0</v>
      </c>
      <c r="BC82" s="109">
        <v>0</v>
      </c>
      <c r="BD82" s="109">
        <v>0</v>
      </c>
      <c r="BE82" s="109">
        <v>0</v>
      </c>
      <c r="BF82" s="109">
        <v>0</v>
      </c>
      <c r="BG82" s="109">
        <v>0</v>
      </c>
      <c r="BH82" s="109">
        <v>0</v>
      </c>
      <c r="BI82" s="109">
        <v>0</v>
      </c>
      <c r="BJ82" s="109">
        <v>0</v>
      </c>
      <c r="BK82" s="109">
        <v>0</v>
      </c>
      <c r="BL82" s="109">
        <v>0</v>
      </c>
      <c r="BM82" s="109">
        <v>0</v>
      </c>
      <c r="BN82" s="109">
        <v>0</v>
      </c>
    </row>
    <row r="83" spans="1:66" s="119" customFormat="1" ht="20.100000000000001" customHeight="1">
      <c r="A83" s="45">
        <v>22</v>
      </c>
      <c r="B83" s="156" t="s">
        <v>501</v>
      </c>
      <c r="C83" s="157" t="s">
        <v>502</v>
      </c>
      <c r="D83" s="155" t="str">
        <f t="shared" si="24"/>
        <v>女</v>
      </c>
      <c r="E83" s="158">
        <f t="shared" si="25"/>
        <v>32454</v>
      </c>
      <c r="F83" s="155">
        <f t="shared" ca="1" si="23"/>
        <v>26</v>
      </c>
      <c r="G83" s="159" t="s">
        <v>490</v>
      </c>
      <c r="H83" s="155" t="s">
        <v>360</v>
      </c>
      <c r="I83" s="155" t="s">
        <v>279</v>
      </c>
      <c r="J83" s="155" t="s">
        <v>306</v>
      </c>
      <c r="K83" s="156" t="s">
        <v>554</v>
      </c>
      <c r="M83" s="87">
        <v>158</v>
      </c>
      <c r="N83" s="87">
        <v>15</v>
      </c>
      <c r="O83" s="87">
        <v>2</v>
      </c>
      <c r="P83" s="108"/>
      <c r="Q83" s="110"/>
      <c r="R83" s="133"/>
      <c r="S83" s="86">
        <v>137</v>
      </c>
      <c r="T83" s="86">
        <v>13</v>
      </c>
      <c r="U83" s="146">
        <v>0</v>
      </c>
      <c r="V83" s="109"/>
      <c r="W83" s="109"/>
      <c r="X83" s="146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09">
        <v>0</v>
      </c>
      <c r="AZ83" s="109">
        <v>0</v>
      </c>
      <c r="BA83" s="109">
        <v>0</v>
      </c>
      <c r="BB83" s="109">
        <v>0</v>
      </c>
      <c r="BC83" s="109">
        <v>0</v>
      </c>
      <c r="BD83" s="109">
        <v>0</v>
      </c>
      <c r="BE83" s="109">
        <v>0</v>
      </c>
      <c r="BF83" s="109">
        <v>0</v>
      </c>
      <c r="BG83" s="109">
        <v>0</v>
      </c>
      <c r="BH83" s="109">
        <v>0</v>
      </c>
      <c r="BI83" s="109">
        <v>0</v>
      </c>
      <c r="BJ83" s="109">
        <v>0</v>
      </c>
      <c r="BK83" s="109">
        <v>0</v>
      </c>
      <c r="BL83" s="109">
        <v>0</v>
      </c>
      <c r="BM83" s="109">
        <v>0</v>
      </c>
      <c r="BN83" s="109">
        <v>0</v>
      </c>
    </row>
    <row r="84" spans="1:66" s="119" customFormat="1" ht="20.100000000000001" customHeight="1">
      <c r="A84" s="45">
        <v>23</v>
      </c>
      <c r="B84" s="156" t="s">
        <v>503</v>
      </c>
      <c r="C84" s="157" t="s">
        <v>504</v>
      </c>
      <c r="D84" s="155" t="str">
        <f t="shared" si="24"/>
        <v>女</v>
      </c>
      <c r="E84" s="158">
        <f t="shared" si="25"/>
        <v>32457</v>
      </c>
      <c r="F84" s="155">
        <f t="shared" ca="1" si="23"/>
        <v>26</v>
      </c>
      <c r="G84" s="155" t="s">
        <v>277</v>
      </c>
      <c r="H84" s="155" t="s">
        <v>463</v>
      </c>
      <c r="I84" s="155" t="s">
        <v>413</v>
      </c>
      <c r="J84" s="155" t="s">
        <v>406</v>
      </c>
      <c r="K84" s="156" t="s">
        <v>554</v>
      </c>
      <c r="M84" s="87">
        <v>159</v>
      </c>
      <c r="N84" s="87">
        <v>15</v>
      </c>
      <c r="O84" s="87">
        <v>1</v>
      </c>
      <c r="P84" s="108"/>
      <c r="Q84" s="110"/>
      <c r="R84" s="133"/>
      <c r="S84" s="86">
        <v>141</v>
      </c>
      <c r="T84" s="86">
        <v>9</v>
      </c>
      <c r="U84" s="146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9">
        <v>0</v>
      </c>
      <c r="AP84" s="109">
        <v>0</v>
      </c>
      <c r="AQ84" s="109">
        <v>0</v>
      </c>
      <c r="AR84" s="109">
        <v>0</v>
      </c>
      <c r="AS84" s="109">
        <v>0</v>
      </c>
      <c r="AT84" s="109">
        <v>0</v>
      </c>
      <c r="AU84" s="109">
        <v>0</v>
      </c>
      <c r="AV84" s="109">
        <v>0</v>
      </c>
      <c r="AW84" s="109">
        <v>0</v>
      </c>
      <c r="AX84" s="109">
        <v>0</v>
      </c>
      <c r="AY84" s="109">
        <v>0</v>
      </c>
      <c r="AZ84" s="109">
        <v>0</v>
      </c>
      <c r="BA84" s="109">
        <v>0</v>
      </c>
      <c r="BB84" s="109">
        <v>0</v>
      </c>
      <c r="BC84" s="109">
        <v>0</v>
      </c>
      <c r="BD84" s="109">
        <v>0</v>
      </c>
      <c r="BE84" s="109">
        <v>0</v>
      </c>
      <c r="BF84" s="109">
        <v>0</v>
      </c>
      <c r="BG84" s="109">
        <v>0</v>
      </c>
      <c r="BH84" s="109">
        <v>0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0</v>
      </c>
    </row>
    <row r="85" spans="1:66" s="119" customFormat="1" ht="20.100000000000001" customHeight="1">
      <c r="A85" s="45">
        <v>24</v>
      </c>
      <c r="B85" s="156" t="s">
        <v>505</v>
      </c>
      <c r="C85" s="157" t="s">
        <v>506</v>
      </c>
      <c r="D85" s="155" t="str">
        <f t="shared" si="24"/>
        <v>男</v>
      </c>
      <c r="E85" s="158">
        <f t="shared" si="25"/>
        <v>30546</v>
      </c>
      <c r="F85" s="155">
        <f t="shared" ca="1" si="23"/>
        <v>31</v>
      </c>
      <c r="G85" s="155" t="s">
        <v>277</v>
      </c>
      <c r="H85" s="155" t="s">
        <v>350</v>
      </c>
      <c r="I85" s="155" t="s">
        <v>296</v>
      </c>
      <c r="J85" s="155" t="s">
        <v>306</v>
      </c>
      <c r="K85" s="156" t="s">
        <v>546</v>
      </c>
      <c r="L85" s="107"/>
      <c r="M85" s="108"/>
      <c r="N85" s="108"/>
      <c r="O85" s="109"/>
      <c r="P85" s="108"/>
      <c r="Q85" s="110"/>
      <c r="R85" s="133"/>
      <c r="S85" s="87">
        <v>469</v>
      </c>
      <c r="T85" s="87">
        <v>76</v>
      </c>
      <c r="U85" s="146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0</v>
      </c>
      <c r="AN85" s="109">
        <v>0</v>
      </c>
      <c r="AO85" s="109">
        <v>0</v>
      </c>
      <c r="AP85" s="109">
        <v>0</v>
      </c>
      <c r="AQ85" s="109">
        <v>0</v>
      </c>
      <c r="AR85" s="109">
        <v>0</v>
      </c>
      <c r="AS85" s="109">
        <v>0</v>
      </c>
      <c r="AT85" s="109">
        <v>0</v>
      </c>
      <c r="AU85" s="109">
        <v>0</v>
      </c>
      <c r="AV85" s="109">
        <v>0</v>
      </c>
      <c r="AW85" s="109">
        <v>0</v>
      </c>
      <c r="AX85" s="109">
        <v>0</v>
      </c>
      <c r="AY85" s="109">
        <v>0</v>
      </c>
      <c r="AZ85" s="109">
        <v>0</v>
      </c>
      <c r="BA85" s="109">
        <v>0</v>
      </c>
      <c r="BB85" s="109">
        <v>0</v>
      </c>
      <c r="BC85" s="109">
        <v>0</v>
      </c>
      <c r="BD85" s="109">
        <v>0</v>
      </c>
      <c r="BE85" s="109">
        <v>0</v>
      </c>
      <c r="BF85" s="109">
        <v>0</v>
      </c>
      <c r="BG85" s="109">
        <v>0</v>
      </c>
      <c r="BH85" s="109">
        <v>0</v>
      </c>
      <c r="BI85" s="109">
        <v>0</v>
      </c>
      <c r="BJ85" s="109">
        <v>0</v>
      </c>
      <c r="BK85" s="109">
        <v>0</v>
      </c>
      <c r="BL85" s="109">
        <v>0</v>
      </c>
      <c r="BM85" s="109">
        <v>0</v>
      </c>
      <c r="BN85" s="109">
        <v>0</v>
      </c>
    </row>
    <row r="86" spans="1:66" s="119" customFormat="1" ht="20.100000000000001" customHeight="1">
      <c r="A86" s="45">
        <v>25</v>
      </c>
      <c r="B86" s="160" t="s">
        <v>507</v>
      </c>
      <c r="C86" s="157"/>
      <c r="D86" s="155" t="s">
        <v>400</v>
      </c>
      <c r="E86" s="158"/>
      <c r="F86" s="155">
        <v>27</v>
      </c>
      <c r="G86" s="161" t="s">
        <v>277</v>
      </c>
      <c r="H86" s="155" t="s">
        <v>350</v>
      </c>
      <c r="I86" s="155" t="s">
        <v>413</v>
      </c>
      <c r="J86" s="155" t="s">
        <v>306</v>
      </c>
      <c r="K86" s="156" t="s">
        <v>555</v>
      </c>
      <c r="L86" s="107"/>
      <c r="M86" s="108"/>
      <c r="N86" s="108"/>
      <c r="O86" s="109"/>
      <c r="P86" s="108"/>
      <c r="Q86" s="110"/>
      <c r="R86" s="137"/>
      <c r="S86" s="21">
        <v>84</v>
      </c>
      <c r="T86" s="24">
        <v>1</v>
      </c>
      <c r="U86" s="146">
        <v>0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0</v>
      </c>
      <c r="AS86" s="109">
        <v>0</v>
      </c>
      <c r="AT86" s="109">
        <v>0</v>
      </c>
      <c r="AU86" s="109">
        <v>0</v>
      </c>
      <c r="AV86" s="109">
        <v>0</v>
      </c>
      <c r="AW86" s="109">
        <v>0</v>
      </c>
      <c r="AX86" s="109">
        <v>0</v>
      </c>
      <c r="AY86" s="109">
        <v>0</v>
      </c>
      <c r="AZ86" s="109">
        <v>0</v>
      </c>
      <c r="BA86" s="109">
        <v>0</v>
      </c>
      <c r="BB86" s="109">
        <v>0</v>
      </c>
      <c r="BC86" s="109">
        <v>0</v>
      </c>
      <c r="BD86" s="109">
        <v>0</v>
      </c>
      <c r="BE86" s="109">
        <v>0</v>
      </c>
      <c r="BF86" s="109">
        <v>0</v>
      </c>
      <c r="BG86" s="109">
        <v>0</v>
      </c>
      <c r="BH86" s="109">
        <v>0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0</v>
      </c>
    </row>
    <row r="87" spans="1:66" s="119" customFormat="1" ht="20.100000000000001" customHeight="1">
      <c r="A87" s="45">
        <v>26</v>
      </c>
      <c r="B87" s="160" t="s">
        <v>508</v>
      </c>
      <c r="C87" s="157"/>
      <c r="D87" s="155" t="s">
        <v>400</v>
      </c>
      <c r="E87" s="158"/>
      <c r="F87" s="155">
        <v>32</v>
      </c>
      <c r="G87" s="162" t="s">
        <v>277</v>
      </c>
      <c r="H87" s="163" t="s">
        <v>278</v>
      </c>
      <c r="I87" s="162" t="s">
        <v>344</v>
      </c>
      <c r="J87" s="162" t="s">
        <v>306</v>
      </c>
      <c r="K87" s="156" t="s">
        <v>546</v>
      </c>
      <c r="L87" s="107"/>
      <c r="M87" s="108"/>
      <c r="N87" s="108"/>
      <c r="O87" s="109"/>
      <c r="P87" s="108"/>
      <c r="Q87" s="110"/>
      <c r="R87" s="137"/>
      <c r="S87" s="87">
        <v>469</v>
      </c>
      <c r="T87" s="87">
        <v>76</v>
      </c>
      <c r="U87" s="146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09">
        <v>0</v>
      </c>
      <c r="AS87" s="109">
        <v>0</v>
      </c>
      <c r="AT87" s="109">
        <v>0</v>
      </c>
      <c r="AU87" s="109">
        <v>0</v>
      </c>
      <c r="AV87" s="109">
        <v>0</v>
      </c>
      <c r="AW87" s="109">
        <v>0</v>
      </c>
      <c r="AX87" s="109">
        <v>0</v>
      </c>
      <c r="AY87" s="109">
        <v>0</v>
      </c>
      <c r="AZ87" s="109">
        <v>0</v>
      </c>
      <c r="BA87" s="109">
        <v>0</v>
      </c>
      <c r="BB87" s="109">
        <v>0</v>
      </c>
      <c r="BC87" s="109">
        <v>0</v>
      </c>
      <c r="BD87" s="109">
        <v>0</v>
      </c>
      <c r="BE87" s="109">
        <v>0</v>
      </c>
      <c r="BF87" s="109">
        <v>0</v>
      </c>
      <c r="BG87" s="109">
        <v>0</v>
      </c>
      <c r="BH87" s="109">
        <v>0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0</v>
      </c>
    </row>
    <row r="88" spans="1:66" s="119" customFormat="1" ht="20.100000000000001" customHeight="1">
      <c r="A88" s="45">
        <v>27</v>
      </c>
      <c r="B88" s="160" t="s">
        <v>509</v>
      </c>
      <c r="C88" s="164" t="s">
        <v>510</v>
      </c>
      <c r="D88" s="155" t="str">
        <f t="shared" si="24"/>
        <v>男</v>
      </c>
      <c r="E88" s="158">
        <f t="shared" si="25"/>
        <v>29459</v>
      </c>
      <c r="F88" s="155">
        <f t="shared" ca="1" si="23"/>
        <v>34</v>
      </c>
      <c r="G88" s="155" t="s">
        <v>277</v>
      </c>
      <c r="H88" s="155" t="s">
        <v>302</v>
      </c>
      <c r="I88" s="155" t="s">
        <v>296</v>
      </c>
      <c r="J88" s="155" t="s">
        <v>333</v>
      </c>
      <c r="K88" s="156" t="s">
        <v>546</v>
      </c>
      <c r="L88" s="107"/>
      <c r="M88" s="108"/>
      <c r="N88" s="108"/>
      <c r="O88" s="109"/>
      <c r="P88" s="108"/>
      <c r="Q88" s="110"/>
      <c r="R88" s="133"/>
      <c r="S88" s="87">
        <v>469</v>
      </c>
      <c r="T88" s="87">
        <v>76</v>
      </c>
      <c r="U88" s="146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0</v>
      </c>
      <c r="AT88" s="109">
        <v>0</v>
      </c>
      <c r="AU88" s="109">
        <v>0</v>
      </c>
      <c r="AV88" s="109">
        <v>0</v>
      </c>
      <c r="AW88" s="109">
        <v>0</v>
      </c>
      <c r="AX88" s="109">
        <v>0</v>
      </c>
      <c r="AY88" s="109">
        <v>0</v>
      </c>
      <c r="AZ88" s="109">
        <v>0</v>
      </c>
      <c r="BA88" s="109">
        <v>0</v>
      </c>
      <c r="BB88" s="109">
        <v>0</v>
      </c>
      <c r="BC88" s="109">
        <v>0</v>
      </c>
      <c r="BD88" s="109">
        <v>0</v>
      </c>
      <c r="BE88" s="109">
        <v>0</v>
      </c>
      <c r="BF88" s="109">
        <v>0</v>
      </c>
      <c r="BG88" s="109">
        <v>0</v>
      </c>
      <c r="BH88" s="109">
        <v>0</v>
      </c>
      <c r="BI88" s="109">
        <v>0</v>
      </c>
      <c r="BJ88" s="109">
        <v>0</v>
      </c>
      <c r="BK88" s="109">
        <v>0</v>
      </c>
      <c r="BL88" s="109">
        <v>0</v>
      </c>
      <c r="BM88" s="109">
        <v>0</v>
      </c>
      <c r="BN88" s="109">
        <v>0</v>
      </c>
    </row>
    <row r="89" spans="1:66" s="119" customFormat="1" ht="20.100000000000001" customHeight="1">
      <c r="A89" s="45">
        <v>28</v>
      </c>
      <c r="B89" s="160" t="s">
        <v>511</v>
      </c>
      <c r="C89" s="164"/>
      <c r="D89" s="155" t="s">
        <v>400</v>
      </c>
      <c r="E89" s="158"/>
      <c r="F89" s="155">
        <v>28</v>
      </c>
      <c r="G89" s="162" t="s">
        <v>512</v>
      </c>
      <c r="H89" s="163" t="s">
        <v>278</v>
      </c>
      <c r="I89" s="162" t="s">
        <v>344</v>
      </c>
      <c r="J89" s="162" t="s">
        <v>306</v>
      </c>
      <c r="K89" s="156" t="s">
        <v>546</v>
      </c>
      <c r="L89" s="107"/>
      <c r="M89" s="108"/>
      <c r="N89" s="108"/>
      <c r="O89" s="109"/>
      <c r="P89" s="108"/>
      <c r="Q89" s="110"/>
      <c r="R89" s="137"/>
      <c r="S89" s="87">
        <v>468</v>
      </c>
      <c r="T89" s="87">
        <v>77</v>
      </c>
      <c r="U89" s="146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9">
        <v>0</v>
      </c>
      <c r="AP89" s="109">
        <v>0</v>
      </c>
      <c r="AQ89" s="109">
        <v>0</v>
      </c>
      <c r="AR89" s="109">
        <v>0</v>
      </c>
      <c r="AS89" s="109">
        <v>0</v>
      </c>
      <c r="AT89" s="109">
        <v>0</v>
      </c>
      <c r="AU89" s="109">
        <v>0</v>
      </c>
      <c r="AV89" s="109">
        <v>0</v>
      </c>
      <c r="AW89" s="109">
        <v>0</v>
      </c>
      <c r="AX89" s="109">
        <v>0</v>
      </c>
      <c r="AY89" s="109">
        <v>0</v>
      </c>
      <c r="AZ89" s="109">
        <v>0</v>
      </c>
      <c r="BA89" s="109">
        <v>0</v>
      </c>
      <c r="BB89" s="109">
        <v>0</v>
      </c>
      <c r="BC89" s="109">
        <v>0</v>
      </c>
      <c r="BD89" s="109">
        <v>0</v>
      </c>
      <c r="BE89" s="109">
        <v>0</v>
      </c>
      <c r="BF89" s="109">
        <v>0</v>
      </c>
      <c r="BG89" s="109">
        <v>0</v>
      </c>
      <c r="BH89" s="109">
        <v>0</v>
      </c>
      <c r="BI89" s="109">
        <v>0</v>
      </c>
      <c r="BJ89" s="109">
        <v>0</v>
      </c>
      <c r="BK89" s="109">
        <v>0</v>
      </c>
      <c r="BL89" s="109">
        <v>0</v>
      </c>
      <c r="BM89" s="109">
        <v>0</v>
      </c>
      <c r="BN89" s="109">
        <v>0</v>
      </c>
    </row>
    <row r="90" spans="1:66" s="119" customFormat="1" ht="20.100000000000001" customHeight="1">
      <c r="A90" s="45">
        <v>29</v>
      </c>
      <c r="B90" s="160" t="s">
        <v>513</v>
      </c>
      <c r="C90" s="164"/>
      <c r="D90" s="155" t="s">
        <v>400</v>
      </c>
      <c r="E90" s="158"/>
      <c r="F90" s="155">
        <v>28</v>
      </c>
      <c r="G90" s="155" t="s">
        <v>277</v>
      </c>
      <c r="H90" s="162" t="s">
        <v>302</v>
      </c>
      <c r="I90" s="162" t="s">
        <v>279</v>
      </c>
      <c r="J90" s="162" t="s">
        <v>306</v>
      </c>
      <c r="K90" s="156" t="s">
        <v>546</v>
      </c>
      <c r="L90" s="107"/>
      <c r="M90" s="108"/>
      <c r="N90" s="108"/>
      <c r="O90" s="109"/>
      <c r="P90" s="108"/>
      <c r="Q90" s="110"/>
      <c r="R90" s="137"/>
      <c r="S90" s="87">
        <v>471</v>
      </c>
      <c r="T90" s="87">
        <v>74</v>
      </c>
      <c r="U90" s="146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0</v>
      </c>
      <c r="AG90" s="109">
        <v>0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0</v>
      </c>
      <c r="AV90" s="109">
        <v>0</v>
      </c>
      <c r="AW90" s="109">
        <v>0</v>
      </c>
      <c r="AX90" s="109">
        <v>0</v>
      </c>
      <c r="AY90" s="109">
        <v>0</v>
      </c>
      <c r="AZ90" s="109">
        <v>0</v>
      </c>
      <c r="BA90" s="109">
        <v>0</v>
      </c>
      <c r="BB90" s="109">
        <v>0</v>
      </c>
      <c r="BC90" s="109">
        <v>0</v>
      </c>
      <c r="BD90" s="109">
        <v>0</v>
      </c>
      <c r="BE90" s="109">
        <v>0</v>
      </c>
      <c r="BF90" s="109">
        <v>0</v>
      </c>
      <c r="BG90" s="109">
        <v>0</v>
      </c>
      <c r="BH90" s="109">
        <v>0</v>
      </c>
      <c r="BI90" s="109">
        <v>0</v>
      </c>
      <c r="BJ90" s="109">
        <v>0</v>
      </c>
      <c r="BK90" s="109">
        <v>0</v>
      </c>
      <c r="BL90" s="109">
        <v>0</v>
      </c>
      <c r="BM90" s="109">
        <v>0</v>
      </c>
      <c r="BN90" s="109">
        <v>0</v>
      </c>
    </row>
    <row r="91" spans="1:66" s="171" customFormat="1" ht="20.100000000000001" customHeight="1">
      <c r="A91" s="45"/>
      <c r="B91" s="165" t="s">
        <v>514</v>
      </c>
      <c r="C91" s="89">
        <v>467</v>
      </c>
      <c r="D91" s="89">
        <v>73</v>
      </c>
      <c r="E91" s="89">
        <v>5</v>
      </c>
      <c r="F91" s="45"/>
      <c r="G91" s="45"/>
      <c r="H91" s="166"/>
      <c r="I91" s="166"/>
      <c r="J91" s="166"/>
      <c r="K91" s="156" t="s">
        <v>546</v>
      </c>
      <c r="L91" s="107"/>
      <c r="M91" s="167"/>
      <c r="N91" s="167"/>
      <c r="O91" s="168"/>
      <c r="P91" s="167"/>
      <c r="Q91" s="169"/>
      <c r="R91" s="137"/>
      <c r="S91" s="89">
        <v>49</v>
      </c>
      <c r="T91" s="89">
        <v>1</v>
      </c>
      <c r="U91" s="170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</row>
    <row r="92" spans="1:66" s="119" customFormat="1" ht="20.100000000000001" customHeight="1">
      <c r="A92" s="45">
        <v>30</v>
      </c>
      <c r="B92" s="156" t="s">
        <v>515</v>
      </c>
      <c r="C92" s="157" t="s">
        <v>516</v>
      </c>
      <c r="D92" s="155" t="str">
        <f t="shared" si="24"/>
        <v>男</v>
      </c>
      <c r="E92" s="158">
        <f t="shared" si="25"/>
        <v>31861</v>
      </c>
      <c r="F92" s="155">
        <f t="shared" ca="1" si="23"/>
        <v>28</v>
      </c>
      <c r="G92" s="159" t="s">
        <v>277</v>
      </c>
      <c r="H92" s="155" t="s">
        <v>278</v>
      </c>
      <c r="I92" s="155" t="s">
        <v>296</v>
      </c>
      <c r="J92" s="155" t="s">
        <v>306</v>
      </c>
      <c r="K92" s="156" t="s">
        <v>556</v>
      </c>
      <c r="L92" s="107"/>
      <c r="M92" s="81">
        <v>138</v>
      </c>
      <c r="N92" s="80">
        <v>2</v>
      </c>
      <c r="O92" s="83">
        <v>0</v>
      </c>
      <c r="P92" s="108"/>
      <c r="Q92" s="110"/>
      <c r="R92" s="133"/>
      <c r="S92" s="13">
        <v>127</v>
      </c>
      <c r="T92" s="116">
        <v>3</v>
      </c>
      <c r="U92" s="146">
        <v>0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109">
        <v>0</v>
      </c>
      <c r="AI92" s="109">
        <v>0</v>
      </c>
      <c r="AJ92" s="109">
        <v>0</v>
      </c>
      <c r="AK92" s="109">
        <v>0</v>
      </c>
      <c r="AL92" s="109">
        <v>0</v>
      </c>
      <c r="AM92" s="109">
        <v>0</v>
      </c>
      <c r="AN92" s="109">
        <v>0</v>
      </c>
      <c r="AO92" s="109">
        <v>0</v>
      </c>
      <c r="AP92" s="109">
        <v>0</v>
      </c>
      <c r="AQ92" s="109">
        <v>0</v>
      </c>
      <c r="AR92" s="109">
        <v>0</v>
      </c>
      <c r="AS92" s="109">
        <v>0</v>
      </c>
      <c r="AT92" s="109">
        <v>0</v>
      </c>
      <c r="AU92" s="109">
        <v>0</v>
      </c>
      <c r="AV92" s="109">
        <v>0</v>
      </c>
      <c r="AW92" s="109">
        <v>0</v>
      </c>
      <c r="AX92" s="109">
        <v>0</v>
      </c>
      <c r="AY92" s="109">
        <v>0</v>
      </c>
      <c r="AZ92" s="109">
        <v>0</v>
      </c>
      <c r="BA92" s="109">
        <v>0</v>
      </c>
      <c r="BB92" s="109">
        <v>0</v>
      </c>
      <c r="BC92" s="109">
        <v>0</v>
      </c>
      <c r="BD92" s="109">
        <v>0</v>
      </c>
      <c r="BE92" s="109">
        <v>0</v>
      </c>
      <c r="BF92" s="109">
        <v>0</v>
      </c>
      <c r="BG92" s="109">
        <v>0</v>
      </c>
      <c r="BH92" s="109">
        <v>0</v>
      </c>
      <c r="BI92" s="109">
        <v>0</v>
      </c>
      <c r="BJ92" s="109">
        <v>0</v>
      </c>
      <c r="BK92" s="109">
        <v>0</v>
      </c>
      <c r="BL92" s="109">
        <v>0</v>
      </c>
      <c r="BM92" s="109">
        <v>0</v>
      </c>
      <c r="BN92" s="109">
        <v>0</v>
      </c>
    </row>
    <row r="93" spans="1:66" s="119" customFormat="1" ht="20.100000000000001" customHeight="1">
      <c r="A93" s="45">
        <v>31</v>
      </c>
      <c r="B93" s="155" t="s">
        <v>517</v>
      </c>
      <c r="C93" s="152" t="s">
        <v>518</v>
      </c>
      <c r="D93" s="155" t="s">
        <v>400</v>
      </c>
      <c r="E93" s="172">
        <v>32387</v>
      </c>
      <c r="F93" s="155">
        <v>24</v>
      </c>
      <c r="G93" s="155">
        <v>28</v>
      </c>
      <c r="H93" s="153" t="s">
        <v>360</v>
      </c>
      <c r="I93" s="153" t="s">
        <v>279</v>
      </c>
      <c r="J93" s="153" t="s">
        <v>297</v>
      </c>
      <c r="K93" s="153" t="s">
        <v>547</v>
      </c>
      <c r="L93" s="107"/>
      <c r="P93" s="108"/>
      <c r="Q93" s="110"/>
      <c r="R93" s="133"/>
      <c r="S93" s="114">
        <v>184</v>
      </c>
      <c r="T93" s="86">
        <v>45</v>
      </c>
      <c r="U93" s="86">
        <v>6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109">
        <v>0</v>
      </c>
      <c r="AK93" s="109">
        <v>0</v>
      </c>
      <c r="AL93" s="109">
        <v>0</v>
      </c>
      <c r="AM93" s="109">
        <v>0</v>
      </c>
      <c r="AN93" s="109">
        <v>0</v>
      </c>
      <c r="AO93" s="109">
        <v>0</v>
      </c>
      <c r="AP93" s="109">
        <v>0</v>
      </c>
      <c r="AQ93" s="109">
        <v>0</v>
      </c>
      <c r="AR93" s="109">
        <v>0</v>
      </c>
      <c r="AS93" s="109">
        <v>0</v>
      </c>
      <c r="AT93" s="109">
        <v>0</v>
      </c>
      <c r="AU93" s="109">
        <v>0</v>
      </c>
      <c r="AV93" s="109">
        <v>0</v>
      </c>
      <c r="AW93" s="109">
        <v>0</v>
      </c>
      <c r="AX93" s="109">
        <v>0</v>
      </c>
      <c r="AY93" s="109">
        <v>0</v>
      </c>
      <c r="AZ93" s="109">
        <v>0</v>
      </c>
      <c r="BA93" s="109">
        <v>0</v>
      </c>
      <c r="BB93" s="109">
        <v>0</v>
      </c>
      <c r="BC93" s="109">
        <v>0</v>
      </c>
      <c r="BD93" s="109">
        <v>0</v>
      </c>
      <c r="BE93" s="109">
        <v>0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0</v>
      </c>
    </row>
    <row r="94" spans="1:66" s="119" customFormat="1" ht="20.100000000000001" customHeight="1">
      <c r="A94" s="45">
        <v>32</v>
      </c>
      <c r="B94" s="155" t="s">
        <v>519</v>
      </c>
      <c r="C94" s="152" t="s">
        <v>520</v>
      </c>
      <c r="D94" s="155" t="s">
        <v>400</v>
      </c>
      <c r="E94" s="172">
        <v>26877</v>
      </c>
      <c r="F94" s="155">
        <v>40</v>
      </c>
      <c r="G94" s="155" t="s">
        <v>401</v>
      </c>
      <c r="H94" s="153" t="s">
        <v>302</v>
      </c>
      <c r="I94" s="153" t="s">
        <v>279</v>
      </c>
      <c r="J94" s="153" t="s">
        <v>306</v>
      </c>
      <c r="K94" s="155" t="s">
        <v>557</v>
      </c>
      <c r="L94" s="107"/>
      <c r="M94" s="81">
        <v>137</v>
      </c>
      <c r="N94" s="80">
        <v>3</v>
      </c>
      <c r="O94" s="83">
        <v>5</v>
      </c>
      <c r="P94" s="108"/>
      <c r="Q94" s="110"/>
      <c r="R94" s="133"/>
      <c r="S94" s="13">
        <v>123</v>
      </c>
      <c r="T94" s="116">
        <v>2</v>
      </c>
      <c r="U94" s="19">
        <v>5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9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0</v>
      </c>
      <c r="AG94" s="109">
        <v>0</v>
      </c>
      <c r="AH94" s="109">
        <v>0</v>
      </c>
      <c r="AI94" s="109">
        <v>0</v>
      </c>
      <c r="AJ94" s="109">
        <v>0</v>
      </c>
      <c r="AK94" s="109">
        <v>0</v>
      </c>
      <c r="AL94" s="109">
        <v>0</v>
      </c>
      <c r="AM94" s="109">
        <v>0</v>
      </c>
      <c r="AN94" s="109">
        <v>0</v>
      </c>
      <c r="AO94" s="109">
        <v>0</v>
      </c>
      <c r="AP94" s="109">
        <v>0</v>
      </c>
      <c r="AQ94" s="109">
        <v>0</v>
      </c>
      <c r="AR94" s="109">
        <v>0</v>
      </c>
      <c r="AS94" s="109">
        <v>0</v>
      </c>
      <c r="AT94" s="109">
        <v>0</v>
      </c>
      <c r="AU94" s="109">
        <v>0</v>
      </c>
      <c r="AV94" s="109">
        <v>0</v>
      </c>
      <c r="AW94" s="109">
        <v>0</v>
      </c>
      <c r="AX94" s="109">
        <v>0</v>
      </c>
      <c r="AY94" s="109">
        <v>0</v>
      </c>
      <c r="AZ94" s="109">
        <v>0</v>
      </c>
      <c r="BA94" s="109">
        <v>0</v>
      </c>
      <c r="BB94" s="109">
        <v>0</v>
      </c>
      <c r="BC94" s="109">
        <v>0</v>
      </c>
      <c r="BD94" s="109">
        <v>0</v>
      </c>
      <c r="BE94" s="109">
        <v>0</v>
      </c>
      <c r="BF94" s="109">
        <v>0</v>
      </c>
      <c r="BG94" s="109">
        <v>0</v>
      </c>
      <c r="BH94" s="109">
        <v>0</v>
      </c>
      <c r="BI94" s="109">
        <v>0</v>
      </c>
      <c r="BJ94" s="109">
        <v>0</v>
      </c>
      <c r="BK94" s="109">
        <v>0</v>
      </c>
      <c r="BL94" s="109">
        <v>0</v>
      </c>
      <c r="BM94" s="109">
        <v>0</v>
      </c>
      <c r="BN94" s="109">
        <v>0</v>
      </c>
    </row>
    <row r="95" spans="1:66" s="119" customFormat="1" ht="30" customHeight="1">
      <c r="A95" s="45">
        <v>33</v>
      </c>
      <c r="B95" s="104" t="s">
        <v>521</v>
      </c>
      <c r="C95" s="121" t="s">
        <v>522</v>
      </c>
      <c r="D95" s="45" t="str">
        <f>IF(MOD(IF(LEN(C95)=15,MID(C95,15,1),MID(C95,17,1)),2)=0,"女","男")</f>
        <v>男</v>
      </c>
      <c r="E95" s="106">
        <f>IF(LEN(C95)=15,DATE(MID(C95,7,2),MID(C95,9,2),MID(C95,11,2)),DATE(MID(C95,7,4),MID(C95,11,2),MID(C95,13,2)))</f>
        <v>30899</v>
      </c>
      <c r="F95" s="45">
        <f ca="1">DATEDIF(E95,TODAY(),"y")</f>
        <v>30</v>
      </c>
      <c r="G95" s="45" t="s">
        <v>277</v>
      </c>
      <c r="H95" s="45" t="s">
        <v>360</v>
      </c>
      <c r="I95" s="45" t="s">
        <v>296</v>
      </c>
      <c r="J95" s="45" t="s">
        <v>306</v>
      </c>
      <c r="K95" s="45" t="s">
        <v>558</v>
      </c>
      <c r="L95" s="107"/>
      <c r="M95" s="81">
        <v>138</v>
      </c>
      <c r="N95" s="80">
        <v>2</v>
      </c>
      <c r="O95" s="83">
        <v>0</v>
      </c>
      <c r="P95" s="108"/>
      <c r="Q95" s="110"/>
      <c r="R95" s="133"/>
      <c r="S95" s="13">
        <v>129</v>
      </c>
      <c r="T95" s="116">
        <v>1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0</v>
      </c>
      <c r="AB95" s="109">
        <v>0</v>
      </c>
      <c r="AC95" s="109">
        <v>0</v>
      </c>
      <c r="AD95" s="109">
        <v>0</v>
      </c>
      <c r="AE95" s="109">
        <v>0</v>
      </c>
      <c r="AF95" s="109">
        <v>0</v>
      </c>
      <c r="AG95" s="109">
        <v>0</v>
      </c>
      <c r="AH95" s="109">
        <v>0</v>
      </c>
      <c r="AI95" s="109">
        <v>0</v>
      </c>
      <c r="AJ95" s="109">
        <v>0</v>
      </c>
      <c r="AK95" s="109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>
        <v>0</v>
      </c>
      <c r="AX95" s="109">
        <v>0</v>
      </c>
      <c r="AY95" s="109">
        <v>0</v>
      </c>
      <c r="AZ95" s="109">
        <v>0</v>
      </c>
      <c r="BA95" s="109">
        <v>0</v>
      </c>
      <c r="BB95" s="109">
        <v>0</v>
      </c>
      <c r="BC95" s="109">
        <v>0</v>
      </c>
      <c r="BD95" s="109">
        <v>0</v>
      </c>
      <c r="BE95" s="109">
        <v>0</v>
      </c>
      <c r="BF95" s="109">
        <v>0</v>
      </c>
      <c r="BG95" s="109">
        <v>0</v>
      </c>
      <c r="BH95" s="109">
        <v>0</v>
      </c>
      <c r="BI95" s="109">
        <v>0</v>
      </c>
      <c r="BJ95" s="109">
        <v>0</v>
      </c>
      <c r="BK95" s="109">
        <v>0</v>
      </c>
      <c r="BL95" s="109">
        <v>0</v>
      </c>
      <c r="BM95" s="109">
        <v>0</v>
      </c>
      <c r="BN95" s="109">
        <v>0</v>
      </c>
    </row>
    <row r="96" spans="1:66" s="119" customFormat="1" ht="30.75" customHeight="1">
      <c r="A96" s="45">
        <v>34</v>
      </c>
      <c r="B96" s="104" t="s">
        <v>523</v>
      </c>
      <c r="C96" s="134" t="s">
        <v>524</v>
      </c>
      <c r="D96" s="148" t="s">
        <v>400</v>
      </c>
      <c r="E96" s="139">
        <f>IF(LEN(C96)=15,DATE(MID(C96,7,#REF!),MID(C96,9,2),MID(C96,11,2)),DATE(MID(C96,7,4),MID(C96,11,2),MID(C96,13,2)))</f>
        <v>31216</v>
      </c>
      <c r="F96" s="148">
        <f ca="1">DATEDIF(E96,TODAY(),"y")</f>
        <v>29</v>
      </c>
      <c r="G96" s="148" t="s">
        <v>490</v>
      </c>
      <c r="H96" s="148" t="s">
        <v>463</v>
      </c>
      <c r="I96" s="148" t="s">
        <v>413</v>
      </c>
      <c r="J96" s="148" t="s">
        <v>391</v>
      </c>
      <c r="K96" s="45" t="s">
        <v>558</v>
      </c>
      <c r="L96" s="107"/>
      <c r="M96" s="81">
        <v>138</v>
      </c>
      <c r="N96" s="80">
        <v>2</v>
      </c>
      <c r="O96" s="83">
        <v>0</v>
      </c>
      <c r="P96" s="108"/>
      <c r="Q96" s="110"/>
      <c r="R96" s="133"/>
      <c r="S96" s="13">
        <v>129</v>
      </c>
      <c r="T96" s="116">
        <v>1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109">
        <v>0</v>
      </c>
      <c r="AK96" s="109">
        <v>0</v>
      </c>
      <c r="AL96" s="109">
        <v>0</v>
      </c>
      <c r="AM96" s="109">
        <v>0</v>
      </c>
      <c r="AN96" s="109">
        <v>0</v>
      </c>
      <c r="AO96" s="109">
        <v>0</v>
      </c>
      <c r="AP96" s="109">
        <v>0</v>
      </c>
      <c r="AQ96" s="109">
        <v>0</v>
      </c>
      <c r="AR96" s="109">
        <v>0</v>
      </c>
      <c r="AS96" s="109">
        <v>0</v>
      </c>
      <c r="AT96" s="109">
        <v>0</v>
      </c>
      <c r="AU96" s="109">
        <v>0</v>
      </c>
      <c r="AV96" s="109">
        <v>0</v>
      </c>
      <c r="AW96" s="109">
        <v>0</v>
      </c>
      <c r="AX96" s="109">
        <v>0</v>
      </c>
      <c r="AY96" s="109">
        <v>0</v>
      </c>
      <c r="AZ96" s="109">
        <v>0</v>
      </c>
      <c r="BA96" s="109">
        <v>0</v>
      </c>
      <c r="BB96" s="109">
        <v>0</v>
      </c>
      <c r="BC96" s="109">
        <v>0</v>
      </c>
      <c r="BD96" s="109">
        <v>0</v>
      </c>
      <c r="BE96" s="109">
        <v>0</v>
      </c>
      <c r="BF96" s="109">
        <v>0</v>
      </c>
      <c r="BG96" s="109">
        <v>0</v>
      </c>
      <c r="BH96" s="109">
        <v>0</v>
      </c>
      <c r="BI96" s="109">
        <v>0</v>
      </c>
      <c r="BJ96" s="109">
        <v>0</v>
      </c>
      <c r="BK96" s="109">
        <v>0</v>
      </c>
      <c r="BL96" s="109">
        <v>0</v>
      </c>
      <c r="BM96" s="109">
        <v>0</v>
      </c>
      <c r="BN96" s="109">
        <v>0</v>
      </c>
    </row>
    <row r="97" spans="1:66" s="119" customFormat="1" ht="20.100000000000001" customHeight="1">
      <c r="A97" s="45">
        <v>35</v>
      </c>
      <c r="B97" s="104" t="s">
        <v>525</v>
      </c>
      <c r="C97" s="122" t="s">
        <v>526</v>
      </c>
      <c r="D97" s="45" t="s">
        <v>400</v>
      </c>
      <c r="E97" s="150">
        <v>30956</v>
      </c>
      <c r="F97" s="45">
        <f ca="1">DATEDIF(E97,TODAY(),"y")</f>
        <v>30</v>
      </c>
      <c r="G97" s="45" t="s">
        <v>401</v>
      </c>
      <c r="H97" s="45" t="s">
        <v>363</v>
      </c>
      <c r="I97" s="45" t="s">
        <v>413</v>
      </c>
      <c r="J97" s="148" t="s">
        <v>391</v>
      </c>
      <c r="K97" s="45" t="s">
        <v>559</v>
      </c>
      <c r="L97" s="107"/>
      <c r="M97" s="108"/>
      <c r="N97" s="108"/>
      <c r="O97" s="109"/>
      <c r="P97" s="108"/>
      <c r="Q97" s="110"/>
      <c r="R97" s="133"/>
      <c r="S97" s="173">
        <v>34</v>
      </c>
      <c r="T97" s="86">
        <v>1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9">
        <v>0</v>
      </c>
      <c r="AP97" s="109">
        <v>0</v>
      </c>
      <c r="AQ97" s="109">
        <v>0</v>
      </c>
      <c r="AR97" s="109">
        <v>0</v>
      </c>
      <c r="AS97" s="109">
        <v>0</v>
      </c>
      <c r="AT97" s="109">
        <v>0</v>
      </c>
      <c r="AU97" s="109">
        <v>0</v>
      </c>
      <c r="AV97" s="109">
        <v>0</v>
      </c>
      <c r="AW97" s="109">
        <v>0</v>
      </c>
      <c r="AX97" s="109">
        <v>0</v>
      </c>
      <c r="AY97" s="109">
        <v>0</v>
      </c>
      <c r="AZ97" s="109">
        <v>0</v>
      </c>
      <c r="BA97" s="109">
        <v>0</v>
      </c>
      <c r="BB97" s="109">
        <v>0</v>
      </c>
      <c r="BC97" s="109">
        <v>0</v>
      </c>
      <c r="BD97" s="109">
        <v>0</v>
      </c>
      <c r="BE97" s="109">
        <v>0</v>
      </c>
      <c r="BF97" s="109">
        <v>0</v>
      </c>
      <c r="BG97" s="109">
        <v>0</v>
      </c>
      <c r="BH97" s="109">
        <v>0</v>
      </c>
      <c r="BI97" s="109">
        <v>0</v>
      </c>
      <c r="BJ97" s="109">
        <v>0</v>
      </c>
      <c r="BK97" s="109">
        <v>0</v>
      </c>
      <c r="BL97" s="109">
        <v>0</v>
      </c>
      <c r="BM97" s="109">
        <v>0</v>
      </c>
      <c r="BN97" s="109">
        <v>0</v>
      </c>
    </row>
    <row r="98" spans="1:66" s="119" customFormat="1" ht="20.100000000000001" customHeight="1">
      <c r="A98" s="45">
        <v>36</v>
      </c>
      <c r="B98" s="104" t="s">
        <v>527</v>
      </c>
      <c r="C98" s="147" t="s">
        <v>528</v>
      </c>
      <c r="D98" s="148" t="str">
        <f>IF(MOD(IF(LEN(C98)=15,MID(C98,15,1),MID(C98,17,1)),2)=0,"女","男")</f>
        <v>女</v>
      </c>
      <c r="E98" s="139">
        <f>IF(LEN(C98)=15,DATE(MID(C98,7,2),MID(C98,9,2),MID(C98,11,2)),DATE(MID(C98,7,4),MID(C98,11,2),MID(C98,13,2)))</f>
        <v>31155</v>
      </c>
      <c r="F98" s="148">
        <f ca="1">DATEDIF(E98,TODAY(),"y")</f>
        <v>30</v>
      </c>
      <c r="G98" s="148" t="s">
        <v>277</v>
      </c>
      <c r="H98" s="148" t="s">
        <v>434</v>
      </c>
      <c r="I98" s="148" t="s">
        <v>296</v>
      </c>
      <c r="J98" s="134" t="s">
        <v>306</v>
      </c>
      <c r="K98" s="45" t="s">
        <v>560</v>
      </c>
      <c r="L98" s="107"/>
      <c r="M98" s="108"/>
      <c r="N98" s="108"/>
      <c r="O98" s="109"/>
      <c r="P98" s="108"/>
      <c r="Q98" s="110"/>
      <c r="R98" s="133"/>
      <c r="S98" s="87">
        <f>5+5+5+5+5+5+5+5</f>
        <v>40</v>
      </c>
      <c r="T98" s="87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109">
        <v>0</v>
      </c>
      <c r="AK98" s="109">
        <v>0</v>
      </c>
      <c r="AL98" s="109">
        <v>0</v>
      </c>
      <c r="AM98" s="109">
        <v>0</v>
      </c>
      <c r="AN98" s="109">
        <v>0</v>
      </c>
      <c r="AO98" s="109">
        <v>0</v>
      </c>
      <c r="AP98" s="109">
        <v>0</v>
      </c>
      <c r="AQ98" s="109">
        <v>0</v>
      </c>
      <c r="AR98" s="109">
        <v>0</v>
      </c>
      <c r="AS98" s="109">
        <v>0</v>
      </c>
      <c r="AT98" s="109">
        <v>0</v>
      </c>
      <c r="AU98" s="109">
        <v>0</v>
      </c>
      <c r="AV98" s="109">
        <v>0</v>
      </c>
      <c r="AW98" s="109">
        <v>0</v>
      </c>
      <c r="AX98" s="109">
        <v>0</v>
      </c>
      <c r="AY98" s="109">
        <v>0</v>
      </c>
      <c r="AZ98" s="109">
        <v>0</v>
      </c>
      <c r="BA98" s="109">
        <v>0</v>
      </c>
      <c r="BB98" s="109">
        <v>0</v>
      </c>
      <c r="BC98" s="109">
        <v>0</v>
      </c>
      <c r="BD98" s="109">
        <v>0</v>
      </c>
      <c r="BE98" s="109">
        <v>0</v>
      </c>
      <c r="BF98" s="109">
        <v>0</v>
      </c>
      <c r="BG98" s="109">
        <v>0</v>
      </c>
      <c r="BH98" s="109">
        <v>0</v>
      </c>
      <c r="BI98" s="109">
        <v>0</v>
      </c>
      <c r="BJ98" s="109">
        <v>0</v>
      </c>
      <c r="BK98" s="109">
        <v>0</v>
      </c>
      <c r="BL98" s="109">
        <v>0</v>
      </c>
      <c r="BM98" s="109">
        <v>0</v>
      </c>
      <c r="BN98" s="109">
        <v>0</v>
      </c>
    </row>
    <row r="99" spans="1:66" s="119" customFormat="1" ht="20.100000000000001" customHeight="1">
      <c r="A99" s="45">
        <v>37</v>
      </c>
      <c r="B99" s="104" t="s">
        <v>529</v>
      </c>
      <c r="C99" s="121" t="s">
        <v>530</v>
      </c>
      <c r="D99" s="45" t="str">
        <f>IF(MOD(IF(LEN(C99)=15,MID(C99,15,1),MID(C99,17,1)),2)=0,"女","男")</f>
        <v>男</v>
      </c>
      <c r="E99" s="106">
        <f>IF(LEN(C99)=15,DATE(MID(C99,7,2),MID(C99,9,2),MID(C99,11,2)),DATE(MID(C99,7,4),MID(C99,11,2),MID(C99,13,2)))</f>
        <v>32155</v>
      </c>
      <c r="F99" s="45">
        <f ca="1">DATEDIF(E99,TODAY(),"y")</f>
        <v>27</v>
      </c>
      <c r="G99" s="122" t="s">
        <v>277</v>
      </c>
      <c r="H99" s="122" t="s">
        <v>302</v>
      </c>
      <c r="I99" s="45" t="s">
        <v>344</v>
      </c>
      <c r="J99" s="45" t="s">
        <v>306</v>
      </c>
      <c r="K99" s="45" t="s">
        <v>560</v>
      </c>
      <c r="L99" s="107"/>
      <c r="M99" s="108"/>
      <c r="N99" s="108"/>
      <c r="O99" s="109"/>
      <c r="P99" s="108"/>
      <c r="Q99" s="110"/>
      <c r="R99" s="133"/>
      <c r="S99" s="87">
        <f>5+5+5+5+5+5+5+5</f>
        <v>40</v>
      </c>
      <c r="T99" s="87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109">
        <v>0</v>
      </c>
      <c r="AK99" s="109">
        <v>0</v>
      </c>
      <c r="AL99" s="109">
        <v>0</v>
      </c>
      <c r="AM99" s="109">
        <v>0</v>
      </c>
      <c r="AN99" s="109">
        <v>0</v>
      </c>
      <c r="AO99" s="109">
        <v>0</v>
      </c>
      <c r="AP99" s="109">
        <v>0</v>
      </c>
      <c r="AQ99" s="109">
        <v>0</v>
      </c>
      <c r="AR99" s="109">
        <v>0</v>
      </c>
      <c r="AS99" s="109">
        <v>0</v>
      </c>
      <c r="AT99" s="109">
        <v>0</v>
      </c>
      <c r="AU99" s="109">
        <v>0</v>
      </c>
      <c r="AV99" s="109">
        <v>0</v>
      </c>
      <c r="AW99" s="109">
        <v>0</v>
      </c>
      <c r="AX99" s="109">
        <v>0</v>
      </c>
      <c r="AY99" s="109">
        <v>0</v>
      </c>
      <c r="AZ99" s="109">
        <v>0</v>
      </c>
      <c r="BA99" s="109">
        <v>0</v>
      </c>
      <c r="BB99" s="109">
        <v>0</v>
      </c>
      <c r="BC99" s="109">
        <v>0</v>
      </c>
      <c r="BD99" s="109">
        <v>0</v>
      </c>
      <c r="BE99" s="109">
        <v>0</v>
      </c>
      <c r="BF99" s="109">
        <v>0</v>
      </c>
      <c r="BG99" s="109">
        <v>0</v>
      </c>
      <c r="BH99" s="109">
        <v>0</v>
      </c>
      <c r="BI99" s="109">
        <v>0</v>
      </c>
      <c r="BJ99" s="109">
        <v>0</v>
      </c>
      <c r="BK99" s="109">
        <v>0</v>
      </c>
      <c r="BL99" s="109">
        <v>0</v>
      </c>
      <c r="BM99" s="109">
        <v>0</v>
      </c>
      <c r="BN99" s="109">
        <v>0</v>
      </c>
    </row>
    <row r="100" spans="1:66" ht="38.25" customHeight="1">
      <c r="A100" s="235" t="s">
        <v>574</v>
      </c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V100" s="119">
        <v>0</v>
      </c>
      <c r="W100" s="119">
        <v>0</v>
      </c>
      <c r="X100" s="119">
        <v>0</v>
      </c>
      <c r="Y100" s="119">
        <v>0</v>
      </c>
      <c r="Z100" s="119">
        <v>0</v>
      </c>
      <c r="AA100" s="119">
        <v>0</v>
      </c>
      <c r="AB100" s="119">
        <v>0</v>
      </c>
      <c r="AC100" s="119">
        <v>0</v>
      </c>
      <c r="AD100" s="119">
        <v>0</v>
      </c>
      <c r="AE100" s="119">
        <v>0</v>
      </c>
      <c r="AF100" s="119">
        <v>0</v>
      </c>
      <c r="AG100" s="119">
        <v>0</v>
      </c>
      <c r="AH100" s="119">
        <v>0</v>
      </c>
      <c r="AI100" s="119">
        <v>0</v>
      </c>
      <c r="AJ100" s="119">
        <v>0</v>
      </c>
      <c r="AK100" s="119">
        <v>0</v>
      </c>
      <c r="AL100" s="119">
        <v>0</v>
      </c>
      <c r="AM100" s="119">
        <v>0</v>
      </c>
      <c r="AN100" s="119">
        <v>0</v>
      </c>
      <c r="AO100" s="119">
        <v>0</v>
      </c>
      <c r="AP100" s="119">
        <v>0</v>
      </c>
      <c r="AQ100" s="119">
        <v>0</v>
      </c>
      <c r="AR100" s="119">
        <v>0</v>
      </c>
      <c r="AS100" s="119">
        <v>0</v>
      </c>
      <c r="AT100" s="119">
        <v>0</v>
      </c>
      <c r="AU100" s="119">
        <v>0</v>
      </c>
      <c r="AV100" s="119">
        <v>0</v>
      </c>
      <c r="AW100" s="119">
        <v>0</v>
      </c>
      <c r="AX100" s="119">
        <v>0</v>
      </c>
      <c r="AY100" s="119">
        <v>0</v>
      </c>
      <c r="AZ100" s="119">
        <v>0</v>
      </c>
      <c r="BA100" s="119">
        <v>0</v>
      </c>
      <c r="BB100" s="119">
        <v>0</v>
      </c>
      <c r="BC100" s="119">
        <v>0</v>
      </c>
      <c r="BD100" s="119">
        <v>0</v>
      </c>
      <c r="BE100" s="119">
        <v>0</v>
      </c>
      <c r="BF100" s="119">
        <v>0</v>
      </c>
      <c r="BG100" s="119">
        <v>0</v>
      </c>
      <c r="BH100" s="119">
        <v>0</v>
      </c>
      <c r="BI100" s="119">
        <v>0</v>
      </c>
      <c r="BJ100" s="119">
        <v>0</v>
      </c>
      <c r="BK100" s="119">
        <v>0</v>
      </c>
      <c r="BL100" s="119">
        <v>0</v>
      </c>
      <c r="BM100" s="119">
        <v>0</v>
      </c>
      <c r="BN100" s="119">
        <v>0</v>
      </c>
    </row>
    <row r="101" spans="1:66" s="119" customFormat="1" ht="20.100000000000001" customHeight="1">
      <c r="A101" s="236" t="s">
        <v>241</v>
      </c>
      <c r="B101" s="236" t="s">
        <v>242</v>
      </c>
      <c r="C101" s="124" t="s">
        <v>243</v>
      </c>
      <c r="D101" s="236" t="s">
        <v>244</v>
      </c>
      <c r="E101" s="124" t="s">
        <v>245</v>
      </c>
      <c r="F101" s="236" t="s">
        <v>246</v>
      </c>
      <c r="G101" s="236" t="s">
        <v>247</v>
      </c>
      <c r="H101" s="236" t="s">
        <v>248</v>
      </c>
      <c r="I101" s="236" t="s">
        <v>316</v>
      </c>
      <c r="J101" s="236" t="s">
        <v>250</v>
      </c>
      <c r="K101" s="236" t="s">
        <v>251</v>
      </c>
      <c r="L101" s="239" t="s">
        <v>252</v>
      </c>
      <c r="M101" s="239" t="s">
        <v>253</v>
      </c>
      <c r="N101" s="239"/>
      <c r="O101" s="239"/>
      <c r="P101" s="125"/>
      <c r="Q101" s="241" t="s">
        <v>254</v>
      </c>
      <c r="R101" s="243"/>
      <c r="BI101" s="94"/>
      <c r="BJ101" s="94"/>
    </row>
    <row r="102" spans="1:66" s="119" customFormat="1" ht="20.100000000000001" customHeight="1">
      <c r="A102" s="237"/>
      <c r="B102" s="237"/>
      <c r="C102" s="124"/>
      <c r="D102" s="237"/>
      <c r="E102" s="124"/>
      <c r="F102" s="237"/>
      <c r="G102" s="237"/>
      <c r="H102" s="237"/>
      <c r="I102" s="237"/>
      <c r="J102" s="237"/>
      <c r="K102" s="238"/>
      <c r="L102" s="240"/>
      <c r="M102" s="145" t="s">
        <v>3</v>
      </c>
      <c r="N102" s="145" t="s">
        <v>4</v>
      </c>
      <c r="O102" s="145" t="s">
        <v>5</v>
      </c>
      <c r="P102" s="145"/>
      <c r="Q102" s="242"/>
      <c r="R102" s="244"/>
      <c r="BI102" s="94"/>
      <c r="BJ102" s="94"/>
    </row>
    <row r="103" spans="1:66" ht="20.100000000000001" customHeight="1">
      <c r="A103" s="124">
        <v>1</v>
      </c>
      <c r="B103" s="46" t="s">
        <v>139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>
        <f>(M103+N103+O103)/5</f>
        <v>35</v>
      </c>
      <c r="M103" s="176">
        <v>161</v>
      </c>
      <c r="N103" s="176">
        <v>14</v>
      </c>
      <c r="O103" s="176">
        <v>0</v>
      </c>
      <c r="P103" s="10"/>
      <c r="Q103" s="186">
        <f>(M103*0.9+N103*0.75+O103*0.6)/(M103+N103+O103)*100</f>
        <v>88.8</v>
      </c>
      <c r="R103" s="10"/>
    </row>
    <row r="104" spans="1:66" ht="20.100000000000001" customHeight="1">
      <c r="A104" s="124">
        <v>2</v>
      </c>
      <c r="B104" s="47" t="s">
        <v>140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>
        <f t="shared" ref="L104:L125" si="26">(M104+N104+O104)/5</f>
        <v>9</v>
      </c>
      <c r="M104" s="176">
        <v>40</v>
      </c>
      <c r="N104" s="176">
        <v>5</v>
      </c>
      <c r="O104" s="176">
        <v>0</v>
      </c>
      <c r="P104" s="10"/>
      <c r="Q104" s="186">
        <f t="shared" ref="Q104:Q125" si="27">(M104*0.9+N104*0.75+O104*0.6)/(M104+N104+O104)*100</f>
        <v>88.333333333333329</v>
      </c>
      <c r="R104" s="10"/>
    </row>
    <row r="105" spans="1:66" ht="20.100000000000001" customHeight="1">
      <c r="A105" s="124">
        <v>3</v>
      </c>
      <c r="B105" s="47" t="s">
        <v>141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>
        <f t="shared" si="26"/>
        <v>78</v>
      </c>
      <c r="M105" s="178">
        <v>325</v>
      </c>
      <c r="N105" s="178">
        <v>57</v>
      </c>
      <c r="O105" s="178">
        <v>8</v>
      </c>
      <c r="P105" s="10"/>
      <c r="Q105" s="186">
        <f t="shared" si="27"/>
        <v>87.192307692307693</v>
      </c>
      <c r="R105" s="10"/>
    </row>
    <row r="106" spans="1:66" ht="20.100000000000001" customHeight="1">
      <c r="A106" s="124">
        <v>4</v>
      </c>
      <c r="B106" s="47" t="s">
        <v>142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>
        <f t="shared" si="26"/>
        <v>78</v>
      </c>
      <c r="M106" s="178">
        <v>325</v>
      </c>
      <c r="N106" s="178">
        <v>58</v>
      </c>
      <c r="O106" s="178">
        <v>7</v>
      </c>
      <c r="P106" s="10"/>
      <c r="Q106" s="186">
        <f t="shared" si="27"/>
        <v>87.230769230769226</v>
      </c>
      <c r="R106" s="10"/>
    </row>
    <row r="107" spans="1:66" ht="20.100000000000001" customHeight="1">
      <c r="A107" s="124">
        <v>5</v>
      </c>
      <c r="B107" s="47" t="s">
        <v>143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>
        <f t="shared" si="26"/>
        <v>35</v>
      </c>
      <c r="M107" s="176">
        <v>153</v>
      </c>
      <c r="N107" s="176">
        <v>22</v>
      </c>
      <c r="O107" s="176">
        <v>0</v>
      </c>
      <c r="P107" s="10"/>
      <c r="Q107" s="186">
        <f t="shared" si="27"/>
        <v>88.114285714285728</v>
      </c>
      <c r="R107" s="10"/>
    </row>
    <row r="108" spans="1:66" ht="20.100000000000001" customHeight="1">
      <c r="A108" s="124">
        <v>6</v>
      </c>
      <c r="B108" s="46" t="s">
        <v>144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>
        <f t="shared" si="26"/>
        <v>16</v>
      </c>
      <c r="M108" s="176">
        <v>80</v>
      </c>
      <c r="N108" s="176">
        <v>0</v>
      </c>
      <c r="O108" s="176">
        <v>0</v>
      </c>
      <c r="P108" s="10"/>
      <c r="Q108" s="186">
        <f t="shared" si="27"/>
        <v>90</v>
      </c>
      <c r="R108" s="10"/>
    </row>
    <row r="109" spans="1:66" ht="20.100000000000001" customHeight="1">
      <c r="A109" s="124">
        <v>7</v>
      </c>
      <c r="B109" s="47" t="s">
        <v>145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>
        <f t="shared" si="26"/>
        <v>6</v>
      </c>
      <c r="M109" s="176">
        <v>25</v>
      </c>
      <c r="N109" s="176">
        <v>5</v>
      </c>
      <c r="O109" s="176">
        <v>0</v>
      </c>
      <c r="P109" s="10"/>
      <c r="Q109" s="186">
        <f t="shared" si="27"/>
        <v>87.5</v>
      </c>
      <c r="R109" s="10"/>
    </row>
    <row r="110" spans="1:66" ht="20.100000000000001" customHeight="1">
      <c r="A110" s="124">
        <v>8</v>
      </c>
      <c r="B110" s="46" t="s">
        <v>146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>
        <f t="shared" si="26"/>
        <v>10</v>
      </c>
      <c r="M110" s="178">
        <v>41</v>
      </c>
      <c r="N110" s="178">
        <v>9</v>
      </c>
      <c r="O110" s="176">
        <v>0</v>
      </c>
      <c r="P110" s="10"/>
      <c r="Q110" s="186">
        <f t="shared" si="27"/>
        <v>87.3</v>
      </c>
      <c r="R110" s="10"/>
    </row>
    <row r="111" spans="1:66" ht="20.100000000000001" customHeight="1">
      <c r="A111" s="124">
        <v>9</v>
      </c>
      <c r="B111" s="47" t="s">
        <v>147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>
        <f t="shared" si="26"/>
        <v>78</v>
      </c>
      <c r="M111" s="178">
        <v>323</v>
      </c>
      <c r="N111" s="178">
        <v>60</v>
      </c>
      <c r="O111" s="178">
        <v>7</v>
      </c>
      <c r="P111" s="10"/>
      <c r="Q111" s="186">
        <f t="shared" si="27"/>
        <v>87.153846153846146</v>
      </c>
      <c r="R111" s="10"/>
    </row>
    <row r="112" spans="1:66" ht="20.100000000000001" customHeight="1">
      <c r="A112" s="124">
        <v>10</v>
      </c>
      <c r="B112" s="47" t="s">
        <v>148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>
        <f t="shared" si="26"/>
        <v>4</v>
      </c>
      <c r="M112" s="176">
        <v>20</v>
      </c>
      <c r="N112" s="176">
        <v>0</v>
      </c>
      <c r="O112" s="176">
        <v>0</v>
      </c>
      <c r="P112" s="10"/>
      <c r="Q112" s="186">
        <f t="shared" si="27"/>
        <v>90</v>
      </c>
      <c r="R112" s="10"/>
    </row>
    <row r="113" spans="1:18" ht="20.100000000000001" customHeight="1">
      <c r="A113" s="124">
        <v>11</v>
      </c>
      <c r="B113" s="47" t="s">
        <v>149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>
        <f t="shared" si="26"/>
        <v>35</v>
      </c>
      <c r="M113" s="176">
        <v>146</v>
      </c>
      <c r="N113" s="176">
        <v>29</v>
      </c>
      <c r="O113" s="176">
        <v>0</v>
      </c>
      <c r="P113" s="10"/>
      <c r="Q113" s="186">
        <f t="shared" si="27"/>
        <v>87.51428571428572</v>
      </c>
      <c r="R113" s="10"/>
    </row>
    <row r="114" spans="1:18" ht="20.100000000000001" customHeight="1">
      <c r="A114" s="124">
        <v>12</v>
      </c>
      <c r="B114" s="47" t="s">
        <v>150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>
        <f t="shared" si="26"/>
        <v>78</v>
      </c>
      <c r="M114" s="178">
        <v>324</v>
      </c>
      <c r="N114" s="178">
        <v>58</v>
      </c>
      <c r="O114" s="178">
        <v>8</v>
      </c>
      <c r="P114" s="10"/>
      <c r="Q114" s="186">
        <f t="shared" si="27"/>
        <v>87.15384615384616</v>
      </c>
      <c r="R114" s="10"/>
    </row>
    <row r="115" spans="1:18" ht="20.100000000000001" customHeight="1">
      <c r="A115" s="124">
        <v>13</v>
      </c>
      <c r="B115" s="47" t="s">
        <v>151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>
        <f t="shared" si="26"/>
        <v>21</v>
      </c>
      <c r="M115" s="179">
        <v>90</v>
      </c>
      <c r="N115" s="179">
        <v>13</v>
      </c>
      <c r="O115" s="179">
        <v>2</v>
      </c>
      <c r="P115" s="10"/>
      <c r="Q115" s="186">
        <f t="shared" si="27"/>
        <v>87.571428571428584</v>
      </c>
      <c r="R115" s="10"/>
    </row>
    <row r="116" spans="1:18" ht="20.100000000000001" customHeight="1">
      <c r="A116" s="124">
        <v>14</v>
      </c>
      <c r="B116" s="47" t="s">
        <v>152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>
        <f t="shared" si="26"/>
        <v>35</v>
      </c>
      <c r="M116" s="176">
        <v>149</v>
      </c>
      <c r="N116" s="176">
        <v>25</v>
      </c>
      <c r="O116" s="176">
        <v>1</v>
      </c>
      <c r="P116" s="10"/>
      <c r="Q116" s="186">
        <f t="shared" si="27"/>
        <v>87.685714285714283</v>
      </c>
      <c r="R116" s="10"/>
    </row>
    <row r="117" spans="1:18" ht="20.100000000000001" customHeight="1">
      <c r="A117" s="124">
        <v>15</v>
      </c>
      <c r="B117" s="47" t="s">
        <v>153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>
        <f t="shared" si="26"/>
        <v>28</v>
      </c>
      <c r="M117" s="180">
        <v>138</v>
      </c>
      <c r="N117" s="180">
        <v>2</v>
      </c>
      <c r="O117" s="180">
        <v>0</v>
      </c>
      <c r="P117" s="10"/>
      <c r="Q117" s="186">
        <f t="shared" si="27"/>
        <v>89.785714285714292</v>
      </c>
      <c r="R117" s="10"/>
    </row>
    <row r="118" spans="1:18" ht="20.100000000000001" customHeight="1">
      <c r="A118" s="124">
        <v>16</v>
      </c>
      <c r="B118" s="47" t="s">
        <v>154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>
        <f t="shared" si="26"/>
        <v>28</v>
      </c>
      <c r="M118" s="180">
        <v>138</v>
      </c>
      <c r="N118" s="180">
        <v>2</v>
      </c>
      <c r="O118" s="180">
        <v>0</v>
      </c>
      <c r="P118" s="10"/>
      <c r="Q118" s="186">
        <f t="shared" si="27"/>
        <v>89.785714285714292</v>
      </c>
      <c r="R118" s="10"/>
    </row>
    <row r="119" spans="1:18" ht="20.100000000000001" customHeight="1">
      <c r="A119" s="124">
        <v>17</v>
      </c>
      <c r="B119" s="47" t="s">
        <v>155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>
        <f t="shared" si="26"/>
        <v>10</v>
      </c>
      <c r="M119" s="176">
        <v>41</v>
      </c>
      <c r="N119" s="176">
        <v>9</v>
      </c>
      <c r="O119" s="176">
        <v>0</v>
      </c>
      <c r="P119" s="10"/>
      <c r="Q119" s="186">
        <f t="shared" si="27"/>
        <v>87.3</v>
      </c>
      <c r="R119" s="10"/>
    </row>
    <row r="120" spans="1:18" ht="20.100000000000001" customHeight="1">
      <c r="A120" s="124">
        <v>18</v>
      </c>
      <c r="B120" s="47" t="s">
        <v>156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>
        <f t="shared" si="26"/>
        <v>28</v>
      </c>
      <c r="M120" s="181">
        <v>138</v>
      </c>
      <c r="N120" s="181">
        <v>2</v>
      </c>
      <c r="O120" s="181">
        <v>0</v>
      </c>
      <c r="P120" s="10"/>
      <c r="Q120" s="186">
        <f t="shared" si="27"/>
        <v>89.785714285714292</v>
      </c>
      <c r="R120" s="10"/>
    </row>
    <row r="121" spans="1:18" ht="20.100000000000001" customHeight="1">
      <c r="A121" s="124">
        <v>19</v>
      </c>
      <c r="B121" s="47" t="s">
        <v>157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>
        <f t="shared" si="26"/>
        <v>35</v>
      </c>
      <c r="M121" s="176">
        <v>160</v>
      </c>
      <c r="N121" s="176">
        <v>15</v>
      </c>
      <c r="O121" s="176">
        <v>0</v>
      </c>
      <c r="P121" s="10"/>
      <c r="Q121" s="186">
        <f t="shared" si="27"/>
        <v>88.714285714285708</v>
      </c>
      <c r="R121" s="10"/>
    </row>
    <row r="122" spans="1:18" ht="20.100000000000001" customHeight="1">
      <c r="A122" s="124">
        <v>20</v>
      </c>
      <c r="B122" s="47" t="s">
        <v>158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>
        <f t="shared" si="26"/>
        <v>35</v>
      </c>
      <c r="M122" s="176">
        <v>163</v>
      </c>
      <c r="N122" s="176">
        <v>12</v>
      </c>
      <c r="O122" s="176">
        <v>0</v>
      </c>
      <c r="P122" s="10"/>
      <c r="Q122" s="186">
        <f t="shared" si="27"/>
        <v>88.971428571428575</v>
      </c>
      <c r="R122" s="10"/>
    </row>
    <row r="123" spans="1:18" ht="20.100000000000001" customHeight="1">
      <c r="A123" s="124">
        <v>21</v>
      </c>
      <c r="B123" s="47" t="s">
        <v>159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>
        <f t="shared" si="26"/>
        <v>35</v>
      </c>
      <c r="M123" s="176">
        <v>156</v>
      </c>
      <c r="N123" s="176">
        <v>19</v>
      </c>
      <c r="O123" s="176">
        <v>0</v>
      </c>
      <c r="P123" s="10"/>
      <c r="Q123" s="186">
        <f t="shared" si="27"/>
        <v>88.371428571428581</v>
      </c>
      <c r="R123" s="10"/>
    </row>
    <row r="124" spans="1:18" ht="20.100000000000001" customHeight="1">
      <c r="A124" s="124">
        <v>22</v>
      </c>
      <c r="B124" s="47" t="s">
        <v>160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>
        <f t="shared" si="26"/>
        <v>35</v>
      </c>
      <c r="M124" s="176">
        <v>141</v>
      </c>
      <c r="N124" s="176">
        <v>29</v>
      </c>
      <c r="O124" s="176">
        <v>5</v>
      </c>
      <c r="P124" s="10"/>
      <c r="Q124" s="186">
        <f t="shared" si="27"/>
        <v>86.657142857142873</v>
      </c>
      <c r="R124" s="10"/>
    </row>
    <row r="125" spans="1:18" ht="20.100000000000001" customHeight="1">
      <c r="A125" s="124">
        <v>23</v>
      </c>
      <c r="B125" s="47" t="s">
        <v>161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>
        <f t="shared" si="26"/>
        <v>35</v>
      </c>
      <c r="M125" s="176">
        <v>153</v>
      </c>
      <c r="N125" s="176">
        <v>22</v>
      </c>
      <c r="O125" s="176">
        <v>0</v>
      </c>
      <c r="P125" s="10"/>
      <c r="Q125" s="186">
        <f t="shared" si="27"/>
        <v>88.114285714285728</v>
      </c>
      <c r="R125" s="10"/>
    </row>
  </sheetData>
  <mergeCells count="87">
    <mergeCell ref="R61:R62"/>
    <mergeCell ref="I61:I62"/>
    <mergeCell ref="J61:J62"/>
    <mergeCell ref="K61:K62"/>
    <mergeCell ref="L61:L62"/>
    <mergeCell ref="M61:O61"/>
    <mergeCell ref="Q61:Q62"/>
    <mergeCell ref="A61:A62"/>
    <mergeCell ref="B61:B62"/>
    <mergeCell ref="D61:D62"/>
    <mergeCell ref="F61:F62"/>
    <mergeCell ref="G61:G62"/>
    <mergeCell ref="H61:H62"/>
    <mergeCell ref="K32:K33"/>
    <mergeCell ref="L32:L33"/>
    <mergeCell ref="M32:O32"/>
    <mergeCell ref="Q32:Q33"/>
    <mergeCell ref="R32:R33"/>
    <mergeCell ref="A60:R60"/>
    <mergeCell ref="R15:R16"/>
    <mergeCell ref="A31:R31"/>
    <mergeCell ref="A32:A33"/>
    <mergeCell ref="B32:B33"/>
    <mergeCell ref="D32:D33"/>
    <mergeCell ref="F32:F33"/>
    <mergeCell ref="G32:G33"/>
    <mergeCell ref="H32:H33"/>
    <mergeCell ref="I32:I33"/>
    <mergeCell ref="J32:J33"/>
    <mergeCell ref="I15:I16"/>
    <mergeCell ref="J15:J16"/>
    <mergeCell ref="K15:K16"/>
    <mergeCell ref="L15:L16"/>
    <mergeCell ref="M15:O15"/>
    <mergeCell ref="Q15:Q16"/>
    <mergeCell ref="BF4:BH4"/>
    <mergeCell ref="BI4:BK4"/>
    <mergeCell ref="BL4:BN4"/>
    <mergeCell ref="A14:R14"/>
    <mergeCell ref="A15:A16"/>
    <mergeCell ref="B15:B16"/>
    <mergeCell ref="D15:D16"/>
    <mergeCell ref="F15:F16"/>
    <mergeCell ref="G15:G16"/>
    <mergeCell ref="H15:H16"/>
    <mergeCell ref="AN4:AP4"/>
    <mergeCell ref="AQ4:AS4"/>
    <mergeCell ref="AT4:AV4"/>
    <mergeCell ref="AW4:AY4"/>
    <mergeCell ref="AZ4:BB4"/>
    <mergeCell ref="BC4:BE4"/>
    <mergeCell ref="V4:X4"/>
    <mergeCell ref="Y4:AA4"/>
    <mergeCell ref="AB4:AD4"/>
    <mergeCell ref="AE4:AG4"/>
    <mergeCell ref="AH4:AJ4"/>
    <mergeCell ref="AK4:AM4"/>
    <mergeCell ref="S4:U4"/>
    <mergeCell ref="A1:R1"/>
    <mergeCell ref="A2:R2"/>
    <mergeCell ref="A3:A4"/>
    <mergeCell ref="B3:B4"/>
    <mergeCell ref="D3:D4"/>
    <mergeCell ref="F3:F4"/>
    <mergeCell ref="G3:G4"/>
    <mergeCell ref="H3:H4"/>
    <mergeCell ref="I3:I4"/>
    <mergeCell ref="J3:J4"/>
    <mergeCell ref="K3:K4"/>
    <mergeCell ref="L3:L4"/>
    <mergeCell ref="M3:O3"/>
    <mergeCell ref="Q3:Q4"/>
    <mergeCell ref="R3:R4"/>
    <mergeCell ref="A100:R100"/>
    <mergeCell ref="A101:A102"/>
    <mergeCell ref="B101:B102"/>
    <mergeCell ref="D101:D102"/>
    <mergeCell ref="F101:F102"/>
    <mergeCell ref="G101:G102"/>
    <mergeCell ref="H101:H102"/>
    <mergeCell ref="I101:I102"/>
    <mergeCell ref="J101:J102"/>
    <mergeCell ref="K101:K102"/>
    <mergeCell ref="L101:L102"/>
    <mergeCell ref="M101:O101"/>
    <mergeCell ref="Q101:Q102"/>
    <mergeCell ref="R101:R10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D6" sqref="D6"/>
    </sheetView>
  </sheetViews>
  <sheetFormatPr defaultRowHeight="13.5"/>
  <cols>
    <col min="1" max="1" width="19" style="43" customWidth="1"/>
    <col min="2" max="2" width="20.875" style="70" customWidth="1"/>
    <col min="3" max="3" width="17.375" style="70" customWidth="1"/>
    <col min="4" max="5" width="15.625" style="70" customWidth="1"/>
    <col min="6" max="6" width="17" style="43" customWidth="1"/>
    <col min="7" max="7" width="15.625" style="43" hidden="1" customWidth="1"/>
    <col min="8" max="8" width="15.625" style="43" customWidth="1"/>
    <col min="9" max="16384" width="9" style="43"/>
  </cols>
  <sheetData>
    <row r="1" spans="1:8" ht="40.5" customHeight="1">
      <c r="A1" s="204" t="s">
        <v>578</v>
      </c>
      <c r="B1" s="205"/>
      <c r="C1" s="205"/>
      <c r="D1" s="205"/>
      <c r="E1" s="205"/>
      <c r="F1" s="205"/>
      <c r="G1" s="205"/>
      <c r="H1" s="205"/>
    </row>
    <row r="2" spans="1:8" ht="30.75" customHeight="1">
      <c r="A2" s="2" t="s">
        <v>0</v>
      </c>
      <c r="B2" s="201" t="s">
        <v>252</v>
      </c>
      <c r="C2" s="206" t="s">
        <v>575</v>
      </c>
      <c r="D2" s="206"/>
      <c r="E2" s="206"/>
      <c r="F2" s="201" t="s">
        <v>576</v>
      </c>
      <c r="G2" s="201" t="s">
        <v>577</v>
      </c>
      <c r="H2" s="201" t="s">
        <v>255</v>
      </c>
    </row>
    <row r="3" spans="1:8" ht="35.25" customHeight="1">
      <c r="A3" s="2" t="s">
        <v>1</v>
      </c>
      <c r="B3" s="202"/>
      <c r="C3" s="191" t="s">
        <v>3</v>
      </c>
      <c r="D3" s="191" t="s">
        <v>4</v>
      </c>
      <c r="E3" s="191" t="s">
        <v>5</v>
      </c>
      <c r="F3" s="202"/>
      <c r="G3" s="202"/>
      <c r="H3" s="202"/>
    </row>
    <row r="4" spans="1:8" ht="29.25" customHeight="1">
      <c r="A4" s="2" t="s">
        <v>192</v>
      </c>
      <c r="B4" s="187">
        <v>238</v>
      </c>
      <c r="C4" s="190">
        <v>1152</v>
      </c>
      <c r="D4" s="190">
        <v>38</v>
      </c>
      <c r="E4" s="190">
        <v>0</v>
      </c>
      <c r="F4" s="189">
        <f t="shared" ref="F4:F13" si="0">(C4*0.9+D4*0.75+E4*0.6)/(E4+D4+C4)*100</f>
        <v>89.52100840336135</v>
      </c>
      <c r="G4" s="190">
        <v>1</v>
      </c>
      <c r="H4" s="190"/>
    </row>
    <row r="5" spans="1:8" ht="29.25" customHeight="1">
      <c r="A5" s="2" t="s">
        <v>193</v>
      </c>
      <c r="B5" s="191">
        <v>238</v>
      </c>
      <c r="C5" s="190">
        <v>1126</v>
      </c>
      <c r="D5" s="190">
        <v>64</v>
      </c>
      <c r="E5" s="190">
        <v>0</v>
      </c>
      <c r="F5" s="189">
        <f t="shared" si="0"/>
        <v>89.193277310924373</v>
      </c>
      <c r="G5" s="190">
        <v>2</v>
      </c>
      <c r="H5" s="190"/>
    </row>
    <row r="6" spans="1:8" ht="29.25" customHeight="1">
      <c r="A6" s="2" t="s">
        <v>49</v>
      </c>
      <c r="B6" s="191">
        <v>238</v>
      </c>
      <c r="C6" s="190">
        <v>964</v>
      </c>
      <c r="D6" s="190">
        <v>215</v>
      </c>
      <c r="E6" s="190">
        <v>11</v>
      </c>
      <c r="F6" s="189">
        <f t="shared" si="0"/>
        <v>87.012605042016787</v>
      </c>
      <c r="G6" s="190">
        <v>10</v>
      </c>
      <c r="H6" s="190"/>
    </row>
    <row r="7" spans="1:8" ht="29.25" customHeight="1">
      <c r="A7" s="2" t="s">
        <v>25</v>
      </c>
      <c r="B7" s="191">
        <v>238</v>
      </c>
      <c r="C7" s="190">
        <v>1053</v>
      </c>
      <c r="D7" s="190">
        <v>135</v>
      </c>
      <c r="E7" s="190">
        <v>2</v>
      </c>
      <c r="F7" s="189">
        <f t="shared" si="0"/>
        <v>88.247899159663874</v>
      </c>
      <c r="G7" s="190">
        <v>7</v>
      </c>
      <c r="H7" s="190"/>
    </row>
    <row r="8" spans="1:8" ht="29.25" customHeight="1">
      <c r="A8" s="188" t="s">
        <v>26</v>
      </c>
      <c r="B8" s="191">
        <v>238</v>
      </c>
      <c r="C8" s="190">
        <v>986</v>
      </c>
      <c r="D8" s="190">
        <v>187</v>
      </c>
      <c r="E8" s="190">
        <v>17</v>
      </c>
      <c r="F8" s="189">
        <f t="shared" si="0"/>
        <v>87.214285714285722</v>
      </c>
      <c r="G8" s="190">
        <v>9</v>
      </c>
      <c r="H8" s="190"/>
    </row>
    <row r="9" spans="1:8" ht="29.25" customHeight="1">
      <c r="A9" s="2" t="s">
        <v>27</v>
      </c>
      <c r="B9" s="191">
        <v>238</v>
      </c>
      <c r="C9" s="190">
        <v>1059</v>
      </c>
      <c r="D9" s="190">
        <v>122</v>
      </c>
      <c r="E9" s="190">
        <v>9</v>
      </c>
      <c r="F9" s="189">
        <f t="shared" si="0"/>
        <v>88.235294117647058</v>
      </c>
      <c r="G9" s="190">
        <v>8</v>
      </c>
      <c r="H9" s="190"/>
    </row>
    <row r="10" spans="1:8" ht="29.25" customHeight="1">
      <c r="A10" s="2" t="s">
        <v>50</v>
      </c>
      <c r="B10" s="191">
        <v>238</v>
      </c>
      <c r="C10" s="190">
        <v>1116</v>
      </c>
      <c r="D10" s="190">
        <v>67</v>
      </c>
      <c r="E10" s="190">
        <v>7</v>
      </c>
      <c r="F10" s="189">
        <f t="shared" si="0"/>
        <v>88.978991596638664</v>
      </c>
      <c r="G10" s="190">
        <v>3</v>
      </c>
      <c r="H10" s="190"/>
    </row>
    <row r="11" spans="1:8" ht="29.25" customHeight="1">
      <c r="A11" s="2" t="s">
        <v>51</v>
      </c>
      <c r="B11" s="191">
        <v>238</v>
      </c>
      <c r="C11" s="190">
        <v>1078</v>
      </c>
      <c r="D11" s="190">
        <v>105</v>
      </c>
      <c r="E11" s="190">
        <v>7</v>
      </c>
      <c r="F11" s="189">
        <f t="shared" si="0"/>
        <v>88.500000000000014</v>
      </c>
      <c r="G11" s="190">
        <v>5</v>
      </c>
      <c r="H11" s="190"/>
    </row>
    <row r="12" spans="1:8" ht="29.25" customHeight="1">
      <c r="A12" s="2" t="s">
        <v>104</v>
      </c>
      <c r="B12" s="191">
        <v>238</v>
      </c>
      <c r="C12" s="190">
        <v>1065</v>
      </c>
      <c r="D12" s="190">
        <v>112</v>
      </c>
      <c r="E12" s="190">
        <v>13</v>
      </c>
      <c r="F12" s="189">
        <f t="shared" si="0"/>
        <v>88.260504201680661</v>
      </c>
      <c r="G12" s="190">
        <v>6</v>
      </c>
      <c r="H12" s="190"/>
    </row>
    <row r="13" spans="1:8" ht="29.25" customHeight="1">
      <c r="A13" s="2" t="s">
        <v>105</v>
      </c>
      <c r="B13" s="191">
        <v>238</v>
      </c>
      <c r="C13" s="190">
        <v>1097</v>
      </c>
      <c r="D13" s="190">
        <v>88</v>
      </c>
      <c r="E13" s="190">
        <v>5</v>
      </c>
      <c r="F13" s="189">
        <f t="shared" si="0"/>
        <v>88.764705882352956</v>
      </c>
      <c r="G13" s="190">
        <v>4</v>
      </c>
      <c r="H13" s="190"/>
    </row>
    <row r="14" spans="1:8" ht="18" hidden="1" customHeight="1">
      <c r="A14" s="21" t="s">
        <v>60</v>
      </c>
      <c r="B14" s="187"/>
      <c r="C14" s="187"/>
      <c r="D14" s="187"/>
      <c r="E14" s="187"/>
      <c r="F14" s="187"/>
      <c r="G14" s="190">
        <v>1</v>
      </c>
      <c r="H14" s="2"/>
    </row>
    <row r="15" spans="1:8" ht="18" hidden="1" customHeight="1">
      <c r="A15" s="21" t="s">
        <v>59</v>
      </c>
      <c r="B15" s="187"/>
      <c r="C15" s="187"/>
      <c r="D15" s="187"/>
      <c r="E15" s="187"/>
      <c r="F15" s="187"/>
      <c r="G15" s="190">
        <v>1</v>
      </c>
      <c r="H15" s="2"/>
    </row>
    <row r="16" spans="1:8" ht="18" hidden="1" customHeight="1">
      <c r="A16" s="21" t="s">
        <v>106</v>
      </c>
      <c r="B16" s="187"/>
      <c r="C16" s="187"/>
      <c r="D16" s="187"/>
      <c r="E16" s="187"/>
      <c r="F16" s="187"/>
      <c r="G16" s="190">
        <v>1</v>
      </c>
      <c r="H16" s="2"/>
    </row>
    <row r="17" spans="1:8" ht="18" hidden="1" customHeight="1">
      <c r="A17" s="21" t="s">
        <v>30</v>
      </c>
      <c r="B17" s="21"/>
      <c r="C17" s="24"/>
      <c r="D17" s="24"/>
      <c r="E17" s="24"/>
      <c r="F17" s="24"/>
      <c r="G17" s="190">
        <v>1</v>
      </c>
      <c r="H17" s="24"/>
    </row>
    <row r="18" spans="1:8" ht="18" hidden="1" customHeight="1">
      <c r="A18" s="21" t="s">
        <v>29</v>
      </c>
      <c r="B18" s="21"/>
      <c r="C18" s="24"/>
      <c r="D18" s="24"/>
      <c r="E18" s="24"/>
      <c r="F18" s="24"/>
      <c r="G18" s="190">
        <v>1</v>
      </c>
      <c r="H18" s="24"/>
    </row>
    <row r="19" spans="1:8" ht="18" hidden="1" customHeight="1">
      <c r="A19" s="21" t="s">
        <v>58</v>
      </c>
      <c r="B19" s="21"/>
      <c r="C19" s="24"/>
      <c r="D19" s="24"/>
      <c r="E19" s="24"/>
      <c r="F19" s="24"/>
      <c r="G19" s="190">
        <v>1</v>
      </c>
      <c r="H19" s="24"/>
    </row>
    <row r="20" spans="1:8" ht="18" hidden="1" customHeight="1">
      <c r="A20" s="21" t="s">
        <v>57</v>
      </c>
      <c r="B20" s="21"/>
      <c r="C20" s="24"/>
      <c r="D20" s="24"/>
      <c r="E20" s="24"/>
      <c r="F20" s="24"/>
      <c r="G20" s="190">
        <v>1</v>
      </c>
      <c r="H20" s="24"/>
    </row>
    <row r="21" spans="1:8" ht="18" hidden="1" customHeight="1">
      <c r="A21" s="21" t="s">
        <v>31</v>
      </c>
      <c r="B21" s="21"/>
      <c r="C21" s="24"/>
      <c r="D21" s="24"/>
      <c r="E21" s="24"/>
      <c r="F21" s="24"/>
      <c r="G21" s="190">
        <v>1</v>
      </c>
      <c r="H21" s="24"/>
    </row>
    <row r="22" spans="1:8" ht="18" hidden="1" customHeight="1">
      <c r="A22" s="21" t="s">
        <v>28</v>
      </c>
      <c r="B22" s="21"/>
      <c r="C22" s="24"/>
      <c r="D22" s="24"/>
      <c r="E22" s="24"/>
      <c r="F22" s="24"/>
      <c r="G22" s="190">
        <v>1</v>
      </c>
      <c r="H22" s="24"/>
    </row>
    <row r="23" spans="1:8" ht="18" hidden="1" customHeight="1">
      <c r="A23" s="21" t="s">
        <v>32</v>
      </c>
      <c r="B23" s="21"/>
      <c r="C23" s="24"/>
      <c r="D23" s="24"/>
      <c r="E23" s="24"/>
      <c r="F23" s="24"/>
      <c r="G23" s="190">
        <v>1</v>
      </c>
      <c r="H23" s="24"/>
    </row>
    <row r="24" spans="1:8" ht="18" hidden="1" customHeight="1">
      <c r="A24" s="21" t="s">
        <v>45</v>
      </c>
      <c r="B24" s="21"/>
      <c r="C24" s="24"/>
      <c r="D24" s="24"/>
      <c r="E24" s="24"/>
      <c r="F24" s="24"/>
      <c r="G24" s="190">
        <v>1</v>
      </c>
      <c r="H24" s="24"/>
    </row>
    <row r="25" spans="1:8" ht="18" hidden="1" customHeight="1">
      <c r="A25" s="21" t="s">
        <v>34</v>
      </c>
      <c r="B25" s="21"/>
      <c r="C25" s="24"/>
      <c r="D25" s="24"/>
      <c r="E25" s="24"/>
      <c r="F25" s="24"/>
      <c r="G25" s="190">
        <v>1</v>
      </c>
      <c r="H25" s="24"/>
    </row>
    <row r="26" spans="1:8" ht="18" hidden="1" customHeight="1">
      <c r="A26" s="21" t="s">
        <v>33</v>
      </c>
      <c r="B26" s="21"/>
      <c r="C26" s="24"/>
      <c r="D26" s="24"/>
      <c r="E26" s="24"/>
      <c r="F26" s="24"/>
      <c r="G26" s="190">
        <v>1</v>
      </c>
      <c r="H26" s="24"/>
    </row>
    <row r="27" spans="1:8" ht="18" hidden="1" customHeight="1">
      <c r="A27" s="21" t="s">
        <v>56</v>
      </c>
      <c r="B27" s="21"/>
      <c r="C27" s="24"/>
      <c r="D27" s="24"/>
      <c r="E27" s="24"/>
      <c r="F27" s="24"/>
      <c r="G27" s="190">
        <v>1</v>
      </c>
      <c r="H27" s="24"/>
    </row>
    <row r="28" spans="1:8" ht="18" hidden="1" customHeight="1">
      <c r="A28" s="21" t="s">
        <v>35</v>
      </c>
      <c r="B28" s="21"/>
      <c r="C28" s="187"/>
      <c r="D28" s="187"/>
      <c r="E28" s="187"/>
      <c r="F28" s="187"/>
      <c r="G28" s="190">
        <v>1</v>
      </c>
      <c r="H28" s="2"/>
    </row>
    <row r="29" spans="1:8" ht="18" hidden="1" customHeight="1">
      <c r="A29" s="21" t="s">
        <v>63</v>
      </c>
      <c r="B29" s="21"/>
      <c r="C29" s="187"/>
      <c r="D29" s="187"/>
      <c r="E29" s="187"/>
      <c r="F29" s="187"/>
      <c r="G29" s="190">
        <v>1</v>
      </c>
      <c r="H29" s="2"/>
    </row>
    <row r="30" spans="1:8" ht="18" hidden="1" customHeight="1">
      <c r="A30" s="21" t="s">
        <v>116</v>
      </c>
      <c r="B30" s="21"/>
      <c r="C30" s="187"/>
      <c r="D30" s="187"/>
      <c r="E30" s="187"/>
      <c r="F30" s="187"/>
      <c r="G30" s="190">
        <v>1</v>
      </c>
      <c r="H30" s="2"/>
    </row>
    <row r="31" spans="1:8" ht="33" customHeight="1">
      <c r="A31" s="203" t="s">
        <v>579</v>
      </c>
      <c r="B31" s="203"/>
      <c r="C31" s="203"/>
      <c r="D31" s="203"/>
      <c r="E31" s="203"/>
      <c r="F31" s="203"/>
      <c r="G31" s="203"/>
      <c r="H31" s="203"/>
    </row>
  </sheetData>
  <mergeCells count="7">
    <mergeCell ref="C2:E2"/>
    <mergeCell ref="G2:G3"/>
    <mergeCell ref="A31:H31"/>
    <mergeCell ref="A1:H1"/>
    <mergeCell ref="F2:F3"/>
    <mergeCell ref="B2:B3"/>
    <mergeCell ref="H2:H3"/>
  </mergeCells>
  <phoneticPr fontId="1" type="noConversion"/>
  <pageMargins left="1.1000000000000001" right="0.7" top="1.37" bottom="0.34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sqref="A1:K1"/>
    </sheetView>
  </sheetViews>
  <sheetFormatPr defaultRowHeight="13.5"/>
  <cols>
    <col min="1" max="1" width="9.125" customWidth="1"/>
    <col min="2" max="2" width="13.75" customWidth="1"/>
    <col min="3" max="3" width="14.5" customWidth="1"/>
    <col min="4" max="4" width="15.25" customWidth="1"/>
    <col min="5" max="5" width="13.5" customWidth="1"/>
    <col min="6" max="6" width="13.625" customWidth="1"/>
    <col min="7" max="7" width="12.125" customWidth="1"/>
    <col min="8" max="10" width="14.25" customWidth="1"/>
    <col min="11" max="11" width="10.5" customWidth="1"/>
    <col min="12" max="12" width="11.25" customWidth="1"/>
  </cols>
  <sheetData>
    <row r="1" spans="1:11" ht="29.25" customHeight="1">
      <c r="A1" s="207" t="s">
        <v>191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4.75" customHeight="1">
      <c r="A2" s="64" t="s">
        <v>194</v>
      </c>
      <c r="B2" s="209" t="s">
        <v>196</v>
      </c>
      <c r="C2" s="209"/>
      <c r="D2" s="210" t="s">
        <v>199</v>
      </c>
      <c r="E2" s="210"/>
      <c r="F2" s="210" t="s">
        <v>202</v>
      </c>
      <c r="G2" s="210"/>
      <c r="H2" s="209" t="s">
        <v>204</v>
      </c>
      <c r="I2" s="209"/>
      <c r="J2" s="209"/>
      <c r="K2" s="209"/>
    </row>
    <row r="3" spans="1:11" ht="74.25" customHeight="1">
      <c r="A3" s="65" t="s">
        <v>195</v>
      </c>
      <c r="B3" s="66" t="s">
        <v>197</v>
      </c>
      <c r="C3" s="67" t="s">
        <v>198</v>
      </c>
      <c r="D3" s="67" t="s">
        <v>200</v>
      </c>
      <c r="E3" s="67" t="s">
        <v>201</v>
      </c>
      <c r="F3" s="67" t="s">
        <v>203</v>
      </c>
      <c r="G3" s="67" t="s">
        <v>219</v>
      </c>
      <c r="H3" s="67" t="s">
        <v>220</v>
      </c>
      <c r="I3" s="67" t="s">
        <v>205</v>
      </c>
      <c r="J3" s="67" t="s">
        <v>206</v>
      </c>
      <c r="K3" s="67" t="s">
        <v>221</v>
      </c>
    </row>
    <row r="4" spans="1:11" ht="14.25" customHeight="1">
      <c r="A4" s="59" t="s">
        <v>192</v>
      </c>
      <c r="B4" s="10"/>
      <c r="C4" s="63"/>
      <c r="D4" s="63"/>
      <c r="E4" s="63"/>
      <c r="F4" s="63"/>
      <c r="G4" s="63"/>
      <c r="H4" s="63"/>
      <c r="I4" s="63"/>
      <c r="J4" s="63"/>
      <c r="K4" s="63"/>
    </row>
    <row r="5" spans="1:11" ht="14.25" customHeight="1">
      <c r="A5" s="59" t="s">
        <v>193</v>
      </c>
      <c r="B5" s="10"/>
      <c r="C5" s="63"/>
      <c r="D5" s="63"/>
      <c r="E5" s="63"/>
      <c r="F5" s="63"/>
      <c r="G5" s="63"/>
      <c r="H5" s="63"/>
      <c r="I5" s="63"/>
      <c r="J5" s="63"/>
      <c r="K5" s="63"/>
    </row>
    <row r="6" spans="1:11" ht="14.25" customHeight="1">
      <c r="A6" s="59" t="s">
        <v>49</v>
      </c>
      <c r="B6" s="10"/>
      <c r="C6" s="63"/>
      <c r="D6" s="63"/>
      <c r="E6" s="63"/>
      <c r="F6" s="63"/>
      <c r="G6" s="63"/>
      <c r="H6" s="63"/>
      <c r="I6" s="63"/>
      <c r="J6" s="63"/>
      <c r="K6" s="63"/>
    </row>
    <row r="7" spans="1:11" ht="14.25" customHeight="1">
      <c r="A7" s="59" t="s">
        <v>25</v>
      </c>
      <c r="B7" s="10"/>
      <c r="C7" s="63"/>
      <c r="D7" s="63"/>
      <c r="E7" s="63"/>
      <c r="F7" s="63"/>
      <c r="G7" s="63"/>
      <c r="H7" s="63"/>
      <c r="I7" s="63"/>
      <c r="J7" s="63"/>
      <c r="K7" s="63"/>
    </row>
    <row r="8" spans="1:11" ht="14.25">
      <c r="A8" s="59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4.25" customHeight="1">
      <c r="A9" s="59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4.25" customHeight="1">
      <c r="A10" s="59" t="s">
        <v>50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customHeight="1">
      <c r="A11" s="59" t="s">
        <v>51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25">
      <c r="A12" s="59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>
      <c r="A13" s="59" t="s">
        <v>105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6.25" customHeight="1">
      <c r="A14" s="64" t="s">
        <v>194</v>
      </c>
      <c r="B14" s="209" t="s">
        <v>216</v>
      </c>
      <c r="C14" s="209"/>
      <c r="D14" s="209"/>
      <c r="E14" s="209"/>
      <c r="F14" s="209" t="s">
        <v>217</v>
      </c>
      <c r="G14" s="209"/>
      <c r="H14" s="209" t="s">
        <v>218</v>
      </c>
      <c r="I14" s="209"/>
      <c r="J14" s="209" t="s">
        <v>213</v>
      </c>
      <c r="K14" s="209"/>
    </row>
    <row r="15" spans="1:11" ht="89.25" customHeight="1">
      <c r="A15" s="65" t="s">
        <v>195</v>
      </c>
      <c r="B15" s="67" t="s">
        <v>207</v>
      </c>
      <c r="C15" s="67" t="s">
        <v>208</v>
      </c>
      <c r="D15" s="67" t="s">
        <v>209</v>
      </c>
      <c r="E15" s="67" t="s">
        <v>210</v>
      </c>
      <c r="F15" s="67" t="s">
        <v>223</v>
      </c>
      <c r="G15" s="67" t="s">
        <v>211</v>
      </c>
      <c r="H15" s="67" t="s">
        <v>222</v>
      </c>
      <c r="I15" s="68" t="s">
        <v>212</v>
      </c>
      <c r="J15" s="68" t="s">
        <v>214</v>
      </c>
      <c r="K15" s="68" t="s">
        <v>215</v>
      </c>
    </row>
    <row r="16" spans="1:11" ht="14.25" customHeight="1">
      <c r="A16" s="59" t="s">
        <v>192</v>
      </c>
      <c r="B16" s="10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4.25" customHeight="1">
      <c r="A17" s="59" t="s">
        <v>193</v>
      </c>
      <c r="B17" s="10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14.25" customHeight="1">
      <c r="A18" s="59" t="s">
        <v>49</v>
      </c>
      <c r="B18" s="10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14.25">
      <c r="A19" s="59" t="s">
        <v>25</v>
      </c>
      <c r="B19" s="10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14.25">
      <c r="A20" s="59" t="s">
        <v>26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25">
      <c r="A21" s="59" t="s">
        <v>27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25">
      <c r="A22" s="59" t="s">
        <v>50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25">
      <c r="A23" s="59" t="s">
        <v>51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25">
      <c r="A24" s="59" t="s">
        <v>104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25">
      <c r="A25" s="72" t="s">
        <v>105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25">
      <c r="A26" s="208" t="s">
        <v>224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</row>
  </sheetData>
  <mergeCells count="10">
    <mergeCell ref="A1:K1"/>
    <mergeCell ref="A26:K26"/>
    <mergeCell ref="B14:E14"/>
    <mergeCell ref="F14:G14"/>
    <mergeCell ref="J14:K14"/>
    <mergeCell ref="H14:I14"/>
    <mergeCell ref="B2:C2"/>
    <mergeCell ref="D2:E2"/>
    <mergeCell ref="F2:G2"/>
    <mergeCell ref="H2:K2"/>
  </mergeCells>
  <phoneticPr fontId="1" type="noConversion"/>
  <pageMargins left="0.27" right="0.25" top="0.3" bottom="0.2" header="0.3" footer="0.21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U3" sqref="U3"/>
    </sheetView>
  </sheetViews>
  <sheetFormatPr defaultRowHeight="13.5"/>
  <cols>
    <col min="1" max="1" width="9" style="43"/>
    <col min="2" max="16" width="7.375" style="43" customWidth="1"/>
    <col min="17" max="17" width="7.875" style="43" customWidth="1"/>
    <col min="18" max="18" width="8.25" style="43" customWidth="1"/>
    <col min="19" max="16384" width="9" style="43"/>
  </cols>
  <sheetData>
    <row r="1" spans="1:18" ht="41.25" customHeight="1">
      <c r="A1" s="212" t="s">
        <v>225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8" ht="26.25" customHeight="1">
      <c r="A2" s="73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</row>
    <row r="3" spans="1:18" ht="26.25" customHeight="1">
      <c r="A3" s="73" t="s">
        <v>1</v>
      </c>
      <c r="B3" s="73" t="s">
        <v>3</v>
      </c>
      <c r="C3" s="73" t="s">
        <v>4</v>
      </c>
      <c r="D3" s="73" t="s">
        <v>5</v>
      </c>
      <c r="E3" s="73" t="s">
        <v>3</v>
      </c>
      <c r="F3" s="73" t="s">
        <v>4</v>
      </c>
      <c r="G3" s="73" t="s">
        <v>5</v>
      </c>
      <c r="H3" s="73" t="s">
        <v>3</v>
      </c>
      <c r="I3" s="73" t="s">
        <v>4</v>
      </c>
      <c r="J3" s="73" t="s">
        <v>5</v>
      </c>
      <c r="K3" s="73" t="s">
        <v>3</v>
      </c>
      <c r="L3" s="73" t="s">
        <v>4</v>
      </c>
      <c r="M3" s="73" t="s">
        <v>5</v>
      </c>
      <c r="N3" s="73" t="s">
        <v>3</v>
      </c>
      <c r="O3" s="73" t="s">
        <v>4</v>
      </c>
      <c r="P3" s="73" t="s">
        <v>5</v>
      </c>
      <c r="Q3" s="73" t="s">
        <v>20</v>
      </c>
      <c r="R3" s="73" t="s">
        <v>21</v>
      </c>
    </row>
    <row r="4" spans="1:18" ht="28.5" customHeight="1">
      <c r="A4" s="73" t="s">
        <v>192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2"/>
      <c r="R4" s="42"/>
    </row>
    <row r="5" spans="1:18" ht="28.5" customHeight="1">
      <c r="A5" s="73" t="s">
        <v>193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42"/>
      <c r="R5" s="42"/>
    </row>
    <row r="6" spans="1:18" ht="28.5" customHeight="1">
      <c r="A6" s="73" t="s">
        <v>49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42"/>
      <c r="R6" s="42"/>
    </row>
    <row r="7" spans="1:18" ht="28.5" customHeight="1">
      <c r="A7" s="73" t="s">
        <v>25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42"/>
      <c r="R7" s="42"/>
    </row>
    <row r="8" spans="1:18" ht="28.5" customHeight="1">
      <c r="A8" s="73" t="s">
        <v>26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42"/>
      <c r="R8" s="42"/>
    </row>
    <row r="9" spans="1:18" ht="28.5" customHeight="1">
      <c r="A9" s="73" t="s">
        <v>27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42"/>
      <c r="R9" s="42"/>
    </row>
    <row r="10" spans="1:18" ht="28.5" customHeight="1">
      <c r="A10" s="73" t="s">
        <v>50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42"/>
      <c r="R10" s="42"/>
    </row>
    <row r="11" spans="1:18" ht="28.5" customHeight="1">
      <c r="A11" s="73" t="s">
        <v>51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42"/>
      <c r="R11" s="42"/>
    </row>
    <row r="12" spans="1:18" ht="28.5" customHeight="1">
      <c r="A12" s="73" t="s">
        <v>104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t="28.5" customHeight="1">
      <c r="A13" s="73" t="s">
        <v>105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18" ht="36" customHeight="1">
      <c r="A14" s="211" t="s">
        <v>109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</row>
  </sheetData>
  <mergeCells count="8">
    <mergeCell ref="A14:R14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56000000000000005" right="0.55000000000000004" top="1.04" bottom="0.28999999999999998" header="1.1000000000000001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0"/>
  <sheetViews>
    <sheetView topLeftCell="A4" workbookViewId="0">
      <selection activeCell="A28" sqref="A28:C29"/>
    </sheetView>
  </sheetViews>
  <sheetFormatPr defaultRowHeight="13.5"/>
  <cols>
    <col min="1" max="1" width="9" style="43"/>
    <col min="2" max="16" width="6.875" style="43" customWidth="1"/>
    <col min="17" max="16384" width="9" style="43"/>
  </cols>
  <sheetData>
    <row r="1" spans="1:18" ht="18.75">
      <c r="A1" s="214" t="s">
        <v>162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16.5" customHeight="1">
      <c r="A2" s="75" t="s">
        <v>0</v>
      </c>
      <c r="B2" s="206" t="s">
        <v>2</v>
      </c>
      <c r="C2" s="206"/>
      <c r="D2" s="206"/>
      <c r="E2" s="206" t="s">
        <v>6</v>
      </c>
      <c r="F2" s="206"/>
      <c r="G2" s="206"/>
      <c r="H2" s="206" t="s">
        <v>7</v>
      </c>
      <c r="I2" s="206"/>
      <c r="J2" s="206"/>
      <c r="K2" s="206" t="s">
        <v>8</v>
      </c>
      <c r="L2" s="206"/>
      <c r="M2" s="206"/>
      <c r="N2" s="206" t="s">
        <v>9</v>
      </c>
      <c r="O2" s="206"/>
      <c r="P2" s="206"/>
      <c r="Q2" s="206" t="s">
        <v>22</v>
      </c>
      <c r="R2" s="206"/>
    </row>
    <row r="3" spans="1:18" ht="16.5" customHeight="1">
      <c r="A3" s="75" t="s">
        <v>1</v>
      </c>
      <c r="B3" s="75" t="s">
        <v>3</v>
      </c>
      <c r="C3" s="75" t="s">
        <v>4</v>
      </c>
      <c r="D3" s="75" t="s">
        <v>5</v>
      </c>
      <c r="E3" s="75" t="s">
        <v>3</v>
      </c>
      <c r="F3" s="75" t="s">
        <v>4</v>
      </c>
      <c r="G3" s="75" t="s">
        <v>5</v>
      </c>
      <c r="H3" s="75" t="s">
        <v>3</v>
      </c>
      <c r="I3" s="75" t="s">
        <v>4</v>
      </c>
      <c r="J3" s="75" t="s">
        <v>5</v>
      </c>
      <c r="K3" s="75" t="s">
        <v>3</v>
      </c>
      <c r="L3" s="75" t="s">
        <v>4</v>
      </c>
      <c r="M3" s="75" t="s">
        <v>5</v>
      </c>
      <c r="N3" s="75" t="s">
        <v>3</v>
      </c>
      <c r="O3" s="75" t="s">
        <v>4</v>
      </c>
      <c r="P3" s="75" t="s">
        <v>5</v>
      </c>
      <c r="Q3" s="75" t="s">
        <v>20</v>
      </c>
      <c r="R3" s="75" t="s">
        <v>21</v>
      </c>
    </row>
    <row r="4" spans="1:18" ht="16.5" customHeight="1">
      <c r="A4" s="75" t="s">
        <v>49</v>
      </c>
      <c r="B4" s="75">
        <v>40</v>
      </c>
      <c r="C4" s="75">
        <v>10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42"/>
      <c r="R4" s="42"/>
    </row>
    <row r="5" spans="1:18" ht="16.5" customHeight="1">
      <c r="A5" s="75" t="s">
        <v>25</v>
      </c>
      <c r="B5" s="75">
        <v>36</v>
      </c>
      <c r="C5" s="75">
        <v>14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42"/>
      <c r="R5" s="42"/>
    </row>
    <row r="6" spans="1:18" ht="16.5" customHeight="1">
      <c r="A6" s="75" t="s">
        <v>26</v>
      </c>
      <c r="B6" s="75">
        <v>45</v>
      </c>
      <c r="C6" s="75">
        <v>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42"/>
      <c r="R6" s="42"/>
    </row>
    <row r="7" spans="1:18" ht="16.5" customHeight="1">
      <c r="A7" s="75" t="s">
        <v>27</v>
      </c>
      <c r="B7" s="75">
        <v>41</v>
      </c>
      <c r="C7" s="75">
        <v>9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42"/>
      <c r="R7" s="42"/>
    </row>
    <row r="8" spans="1:18" ht="16.5" customHeight="1">
      <c r="A8" s="75" t="s">
        <v>50</v>
      </c>
      <c r="B8" s="75">
        <v>43</v>
      </c>
      <c r="C8" s="75">
        <v>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42"/>
      <c r="R8" s="42"/>
    </row>
    <row r="9" spans="1:18" ht="16.5" customHeight="1">
      <c r="A9" s="75" t="s">
        <v>51</v>
      </c>
      <c r="B9" s="75">
        <v>45</v>
      </c>
      <c r="C9" s="75">
        <v>5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42"/>
      <c r="R9" s="42"/>
    </row>
    <row r="10" spans="1:18" ht="16.5" customHeight="1">
      <c r="A10" s="75" t="s">
        <v>104</v>
      </c>
      <c r="B10" s="75">
        <v>41</v>
      </c>
      <c r="C10" s="75">
        <v>9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42"/>
      <c r="R10" s="42"/>
    </row>
    <row r="11" spans="1:18" ht="16.5" customHeight="1">
      <c r="A11" s="75" t="s">
        <v>105</v>
      </c>
      <c r="B11" s="75">
        <v>44</v>
      </c>
      <c r="C11" s="75">
        <v>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42"/>
      <c r="R11" s="42"/>
    </row>
    <row r="12" spans="1:18" ht="16.5" customHeight="1">
      <c r="A12" s="21" t="s">
        <v>30</v>
      </c>
      <c r="B12" s="21">
        <v>44</v>
      </c>
      <c r="C12" s="24">
        <v>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6.5" customHeight="1">
      <c r="A13" s="21" t="s">
        <v>29</v>
      </c>
      <c r="B13" s="21">
        <v>39</v>
      </c>
      <c r="C13" s="24">
        <v>11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6.5" customHeight="1">
      <c r="A14" s="21" t="s">
        <v>58</v>
      </c>
      <c r="B14" s="21">
        <v>41</v>
      </c>
      <c r="C14" s="24">
        <v>9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6.5" customHeight="1">
      <c r="A15" s="21" t="s">
        <v>57</v>
      </c>
      <c r="B15" s="21">
        <v>42</v>
      </c>
      <c r="C15" s="24">
        <v>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6.5" customHeight="1">
      <c r="A16" s="21" t="s">
        <v>31</v>
      </c>
      <c r="B16" s="21">
        <v>43</v>
      </c>
      <c r="C16" s="24">
        <v>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6.5" customHeight="1">
      <c r="A17" s="21" t="s">
        <v>28</v>
      </c>
      <c r="B17" s="21">
        <v>44</v>
      </c>
      <c r="C17" s="24">
        <v>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6.5" customHeight="1">
      <c r="A18" s="21" t="s">
        <v>32</v>
      </c>
      <c r="B18" s="21">
        <v>44</v>
      </c>
      <c r="C18" s="24">
        <v>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6.5" customHeight="1">
      <c r="A19" s="21" t="s">
        <v>45</v>
      </c>
      <c r="B19" s="21">
        <v>43</v>
      </c>
      <c r="C19" s="24">
        <v>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16.5" customHeight="1">
      <c r="A20" s="21" t="s">
        <v>34</v>
      </c>
      <c r="B20" s="21">
        <v>41</v>
      </c>
      <c r="C20" s="24">
        <v>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6.5" customHeight="1">
      <c r="A21" s="21" t="s">
        <v>33</v>
      </c>
      <c r="B21" s="21">
        <v>44</v>
      </c>
      <c r="C21" s="24">
        <v>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16.5" customHeight="1">
      <c r="A22" s="21" t="s">
        <v>56</v>
      </c>
      <c r="B22" s="21">
        <v>41</v>
      </c>
      <c r="C22" s="24">
        <v>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6.5" customHeight="1">
      <c r="A23" s="21" t="s">
        <v>226</v>
      </c>
      <c r="B23" s="75">
        <v>39</v>
      </c>
      <c r="C23" s="75">
        <v>11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 ht="16.5" customHeight="1">
      <c r="A24" s="21" t="s">
        <v>60</v>
      </c>
      <c r="B24" s="75">
        <v>41</v>
      </c>
      <c r="C24" s="75">
        <v>9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ht="16.5" customHeight="1">
      <c r="A25" s="21" t="s">
        <v>59</v>
      </c>
      <c r="B25" s="75">
        <v>42</v>
      </c>
      <c r="C25" s="75">
        <v>8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ht="16.5" customHeight="1">
      <c r="A26" s="21" t="s">
        <v>118</v>
      </c>
      <c r="B26" s="21">
        <v>43</v>
      </c>
      <c r="C26" s="75">
        <v>7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ht="15.95" customHeight="1">
      <c r="A27" s="216" t="s">
        <v>169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8"/>
    </row>
    <row r="28" spans="1:18" ht="15.95" customHeight="1">
      <c r="A28" s="57" t="s">
        <v>189</v>
      </c>
      <c r="B28" s="58">
        <v>41</v>
      </c>
      <c r="C28" s="58">
        <v>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ht="15.95" customHeight="1">
      <c r="A29" s="50" t="s">
        <v>190</v>
      </c>
      <c r="B29" s="58">
        <v>41</v>
      </c>
      <c r="C29" s="58">
        <v>8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ht="26.25" customHeight="1">
      <c r="A30" s="203" t="s">
        <v>109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</row>
  </sheetData>
  <mergeCells count="9">
    <mergeCell ref="A30:R30"/>
    <mergeCell ref="A1:R1"/>
    <mergeCell ref="B2:D2"/>
    <mergeCell ref="E2:G2"/>
    <mergeCell ref="H2:J2"/>
    <mergeCell ref="K2:M2"/>
    <mergeCell ref="N2:P2"/>
    <mergeCell ref="Q2:R2"/>
    <mergeCell ref="A27:R27"/>
  </mergeCells>
  <phoneticPr fontId="1" type="noConversion"/>
  <pageMargins left="0.70866141732283472" right="0.70866141732283472" top="0.55000000000000004" bottom="0.56000000000000005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0"/>
  <sheetViews>
    <sheetView topLeftCell="A4" workbookViewId="0">
      <selection activeCell="B29" sqref="B29:C29"/>
    </sheetView>
  </sheetViews>
  <sheetFormatPr defaultRowHeight="13.5"/>
  <cols>
    <col min="1" max="1" width="9" style="32"/>
    <col min="2" max="16" width="6.875" style="32" customWidth="1"/>
    <col min="17" max="16384" width="9" style="32"/>
  </cols>
  <sheetData>
    <row r="1" spans="1:18" ht="25.5" customHeight="1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8" customHeight="1">
      <c r="A2" s="25" t="s">
        <v>0</v>
      </c>
      <c r="B2" s="222" t="s">
        <v>2</v>
      </c>
      <c r="C2" s="222"/>
      <c r="D2" s="222"/>
      <c r="E2" s="222" t="s">
        <v>6</v>
      </c>
      <c r="F2" s="222"/>
      <c r="G2" s="222"/>
      <c r="H2" s="222" t="s">
        <v>7</v>
      </c>
      <c r="I2" s="222"/>
      <c r="J2" s="222"/>
      <c r="K2" s="222" t="s">
        <v>8</v>
      </c>
      <c r="L2" s="222"/>
      <c r="M2" s="222"/>
      <c r="N2" s="222" t="s">
        <v>9</v>
      </c>
      <c r="O2" s="222"/>
      <c r="P2" s="222"/>
      <c r="Q2" s="222" t="s">
        <v>22</v>
      </c>
      <c r="R2" s="222"/>
    </row>
    <row r="3" spans="1:18" ht="18" customHeight="1">
      <c r="A3" s="25" t="s">
        <v>1</v>
      </c>
      <c r="B3" s="25" t="s">
        <v>3</v>
      </c>
      <c r="C3" s="25" t="s">
        <v>4</v>
      </c>
      <c r="D3" s="25" t="s">
        <v>5</v>
      </c>
      <c r="E3" s="25" t="s">
        <v>3</v>
      </c>
      <c r="F3" s="25" t="s">
        <v>4</v>
      </c>
      <c r="G3" s="25" t="s">
        <v>5</v>
      </c>
      <c r="H3" s="25" t="s">
        <v>3</v>
      </c>
      <c r="I3" s="25" t="s">
        <v>4</v>
      </c>
      <c r="J3" s="25" t="s">
        <v>5</v>
      </c>
      <c r="K3" s="25" t="s">
        <v>3</v>
      </c>
      <c r="L3" s="25" t="s">
        <v>4</v>
      </c>
      <c r="M3" s="25" t="s">
        <v>5</v>
      </c>
      <c r="N3" s="25" t="s">
        <v>3</v>
      </c>
      <c r="O3" s="25" t="s">
        <v>4</v>
      </c>
      <c r="P3" s="25" t="s">
        <v>5</v>
      </c>
      <c r="Q3" s="25" t="s">
        <v>20</v>
      </c>
      <c r="R3" s="25" t="s">
        <v>21</v>
      </c>
    </row>
    <row r="4" spans="1:18" ht="18" customHeight="1">
      <c r="A4" s="25" t="s">
        <v>49</v>
      </c>
      <c r="B4" s="25">
        <v>25</v>
      </c>
      <c r="C4" s="25">
        <v>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  <c r="R4" s="27"/>
    </row>
    <row r="5" spans="1:18" ht="18" customHeight="1">
      <c r="A5" s="25" t="s">
        <v>25</v>
      </c>
      <c r="B5" s="25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7"/>
    </row>
    <row r="6" spans="1:18" ht="18" customHeight="1">
      <c r="A6" s="25" t="s">
        <v>26</v>
      </c>
      <c r="B6" s="25">
        <v>25</v>
      </c>
      <c r="C6" s="25">
        <v>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  <c r="R6" s="27"/>
    </row>
    <row r="7" spans="1:18" ht="18" customHeight="1">
      <c r="A7" s="25" t="s">
        <v>27</v>
      </c>
      <c r="B7" s="25">
        <v>30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7"/>
      <c r="R7" s="27"/>
    </row>
    <row r="8" spans="1:18" ht="18" customHeight="1">
      <c r="A8" s="25" t="s">
        <v>50</v>
      </c>
      <c r="B8" s="25">
        <v>30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7"/>
      <c r="R8" s="27"/>
    </row>
    <row r="9" spans="1:18" ht="18" customHeight="1">
      <c r="A9" s="25" t="s">
        <v>51</v>
      </c>
      <c r="B9" s="25">
        <v>30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7"/>
    </row>
    <row r="10" spans="1:18" ht="18" customHeight="1">
      <c r="A10" s="25" t="s">
        <v>104</v>
      </c>
      <c r="B10" s="78">
        <v>30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7"/>
    </row>
    <row r="11" spans="1:18" ht="18" customHeight="1">
      <c r="A11" s="25" t="s">
        <v>105</v>
      </c>
      <c r="B11" s="78">
        <v>30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7"/>
    </row>
    <row r="12" spans="1:18" ht="17.25" customHeight="1">
      <c r="A12" s="28" t="s">
        <v>30</v>
      </c>
      <c r="B12" s="78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7.25" customHeight="1">
      <c r="A13" s="28" t="s">
        <v>29</v>
      </c>
      <c r="B13" s="78">
        <v>30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7.25" customHeight="1">
      <c r="A14" s="28" t="s">
        <v>58</v>
      </c>
      <c r="B14" s="78">
        <v>30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7.25" customHeight="1">
      <c r="A15" s="28" t="s">
        <v>57</v>
      </c>
      <c r="B15" s="78">
        <v>30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7.25" customHeight="1">
      <c r="A16" s="28" t="s">
        <v>31</v>
      </c>
      <c r="B16" s="78">
        <v>30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7.25" customHeight="1">
      <c r="A17" s="28" t="s">
        <v>28</v>
      </c>
      <c r="B17" s="78">
        <v>30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7.25" customHeight="1">
      <c r="A18" s="28" t="s">
        <v>32</v>
      </c>
      <c r="B18" s="78">
        <v>30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7.25" customHeight="1">
      <c r="A19" s="28" t="s">
        <v>45</v>
      </c>
      <c r="B19" s="78">
        <v>29</v>
      </c>
      <c r="C19" s="29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7.25" customHeight="1">
      <c r="A20" s="28" t="s">
        <v>34</v>
      </c>
      <c r="B20" s="28">
        <v>30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17.25" customHeight="1">
      <c r="A21" s="28" t="s">
        <v>33</v>
      </c>
      <c r="B21" s="28">
        <v>30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7.25" customHeight="1">
      <c r="A22" s="28" t="s">
        <v>56</v>
      </c>
      <c r="B22" s="28">
        <v>29</v>
      </c>
      <c r="C22" s="29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18" customHeight="1">
      <c r="A23" s="28" t="s">
        <v>60</v>
      </c>
      <c r="B23" s="25">
        <v>29</v>
      </c>
      <c r="C23" s="25">
        <v>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7.25" customHeight="1">
      <c r="A24" s="28" t="s">
        <v>59</v>
      </c>
      <c r="B24" s="25">
        <v>28</v>
      </c>
      <c r="C24" s="25">
        <v>2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8" customHeight="1">
      <c r="A25" s="28" t="s">
        <v>119</v>
      </c>
      <c r="B25" s="28">
        <v>30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7.25" customHeight="1">
      <c r="A26" s="28" t="s">
        <v>106</v>
      </c>
      <c r="B26" s="25">
        <v>29</v>
      </c>
      <c r="C26" s="25">
        <v>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8" hidden="1" customHeight="1">
      <c r="A27" s="28" t="s">
        <v>120</v>
      </c>
      <c r="B27" s="33"/>
      <c r="C27" s="25"/>
      <c r="D27" s="3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6.5" customHeight="1">
      <c r="A28" s="223" t="s">
        <v>169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5"/>
    </row>
    <row r="29" spans="1:18">
      <c r="A29" s="50" t="s">
        <v>145</v>
      </c>
      <c r="B29" s="51">
        <v>25</v>
      </c>
      <c r="C29" s="51">
        <v>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ht="30.75" customHeight="1">
      <c r="A30" s="219" t="s">
        <v>109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</row>
  </sheetData>
  <mergeCells count="9">
    <mergeCell ref="A30:R30"/>
    <mergeCell ref="A1:R1"/>
    <mergeCell ref="B2:D2"/>
    <mergeCell ref="E2:G2"/>
    <mergeCell ref="H2:J2"/>
    <mergeCell ref="K2:M2"/>
    <mergeCell ref="N2:P2"/>
    <mergeCell ref="Q2:R2"/>
    <mergeCell ref="A28:R28"/>
  </mergeCells>
  <phoneticPr fontId="1" type="noConversion"/>
  <pageMargins left="0.70866141732283472" right="0.70866141732283472" top="0.43" bottom="0.4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66"/>
  <sheetViews>
    <sheetView topLeftCell="A9" workbookViewId="0">
      <selection activeCell="O35" sqref="O35"/>
    </sheetView>
  </sheetViews>
  <sheetFormatPr defaultRowHeight="13.5"/>
  <cols>
    <col min="1" max="1" width="10.625" style="32" customWidth="1"/>
    <col min="2" max="16" width="7" style="32" customWidth="1"/>
    <col min="17" max="18" width="8.25" style="32" customWidth="1"/>
    <col min="19" max="19" width="9" style="32"/>
    <col min="20" max="20" width="9" style="38"/>
    <col min="21" max="16384" width="9" style="32"/>
  </cols>
  <sheetData>
    <row r="1" spans="1:22" ht="18" customHeight="1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T1" s="34"/>
      <c r="U1" s="35"/>
      <c r="V1" s="35"/>
    </row>
    <row r="2" spans="1:22" ht="17.25" customHeight="1">
      <c r="A2" s="25" t="s">
        <v>0</v>
      </c>
      <c r="B2" s="222" t="s">
        <v>2</v>
      </c>
      <c r="C2" s="222"/>
      <c r="D2" s="222"/>
      <c r="E2" s="222" t="s">
        <v>6</v>
      </c>
      <c r="F2" s="222"/>
      <c r="G2" s="222"/>
      <c r="H2" s="222" t="s">
        <v>7</v>
      </c>
      <c r="I2" s="222"/>
      <c r="J2" s="222"/>
      <c r="K2" s="222" t="s">
        <v>8</v>
      </c>
      <c r="L2" s="222"/>
      <c r="M2" s="222"/>
      <c r="N2" s="222" t="s">
        <v>9</v>
      </c>
      <c r="O2" s="222"/>
      <c r="P2" s="222"/>
      <c r="Q2" s="222" t="s">
        <v>22</v>
      </c>
      <c r="R2" s="222"/>
      <c r="T2" s="34"/>
      <c r="U2" s="35"/>
      <c r="V2" s="35"/>
    </row>
    <row r="3" spans="1:22" ht="17.25" customHeight="1">
      <c r="A3" s="25" t="s">
        <v>1</v>
      </c>
      <c r="B3" s="25" t="s">
        <v>3</v>
      </c>
      <c r="C3" s="25" t="s">
        <v>4</v>
      </c>
      <c r="D3" s="25" t="s">
        <v>5</v>
      </c>
      <c r="E3" s="25" t="s">
        <v>3</v>
      </c>
      <c r="F3" s="25" t="s">
        <v>4</v>
      </c>
      <c r="G3" s="25" t="s">
        <v>5</v>
      </c>
      <c r="H3" s="25" t="s">
        <v>3</v>
      </c>
      <c r="I3" s="25" t="s">
        <v>4</v>
      </c>
      <c r="J3" s="25" t="s">
        <v>5</v>
      </c>
      <c r="K3" s="25" t="s">
        <v>3</v>
      </c>
      <c r="L3" s="25" t="s">
        <v>4</v>
      </c>
      <c r="M3" s="25" t="s">
        <v>5</v>
      </c>
      <c r="N3" s="25" t="s">
        <v>3</v>
      </c>
      <c r="O3" s="25" t="s">
        <v>4</v>
      </c>
      <c r="P3" s="25" t="s">
        <v>5</v>
      </c>
      <c r="Q3" s="25" t="s">
        <v>20</v>
      </c>
      <c r="R3" s="25" t="s">
        <v>21</v>
      </c>
      <c r="T3" s="34"/>
      <c r="U3" s="35"/>
      <c r="V3" s="35"/>
    </row>
    <row r="4" spans="1:22" ht="17.25" customHeight="1">
      <c r="A4" s="25" t="s">
        <v>49</v>
      </c>
      <c r="B4" s="25">
        <v>58</v>
      </c>
      <c r="C4" s="25">
        <v>12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  <c r="R4" s="27"/>
      <c r="T4" s="34"/>
      <c r="U4" s="35"/>
      <c r="V4" s="35"/>
    </row>
    <row r="5" spans="1:22" ht="17.25" customHeight="1">
      <c r="A5" s="25" t="s">
        <v>25</v>
      </c>
      <c r="B5" s="25">
        <v>64</v>
      </c>
      <c r="C5" s="25">
        <v>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7"/>
      <c r="T5" s="34"/>
      <c r="U5" s="35"/>
      <c r="V5" s="35"/>
    </row>
    <row r="6" spans="1:22" ht="17.25" customHeight="1">
      <c r="A6" s="25" t="s">
        <v>26</v>
      </c>
      <c r="B6" s="25">
        <v>62</v>
      </c>
      <c r="C6" s="25">
        <v>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  <c r="R6" s="27"/>
      <c r="T6" s="34"/>
      <c r="U6" s="35"/>
      <c r="V6" s="35"/>
    </row>
    <row r="7" spans="1:22" ht="17.25" customHeight="1">
      <c r="A7" s="25" t="s">
        <v>27</v>
      </c>
      <c r="B7" s="25">
        <v>61</v>
      </c>
      <c r="C7" s="25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7"/>
      <c r="R7" s="27"/>
      <c r="T7" s="34"/>
      <c r="U7" s="35"/>
      <c r="V7" s="35"/>
    </row>
    <row r="8" spans="1:22" ht="17.25" customHeight="1">
      <c r="A8" s="25" t="s">
        <v>50</v>
      </c>
      <c r="B8" s="25">
        <v>61</v>
      </c>
      <c r="C8" s="25">
        <v>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7"/>
      <c r="R8" s="27"/>
      <c r="T8" s="34"/>
      <c r="U8" s="35"/>
      <c r="V8" s="35"/>
    </row>
    <row r="9" spans="1:22" ht="17.25" customHeight="1">
      <c r="A9" s="25" t="s">
        <v>51</v>
      </c>
      <c r="B9" s="25">
        <v>62</v>
      </c>
      <c r="C9" s="25">
        <v>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7"/>
      <c r="T9" s="34"/>
      <c r="U9" s="35"/>
      <c r="V9" s="35"/>
    </row>
    <row r="10" spans="1:22" ht="17.25" customHeight="1">
      <c r="A10" s="25" t="s">
        <v>104</v>
      </c>
      <c r="B10" s="25">
        <v>58</v>
      </c>
      <c r="C10" s="25">
        <v>12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7"/>
      <c r="T10" s="34"/>
      <c r="U10" s="35"/>
      <c r="V10" s="35"/>
    </row>
    <row r="11" spans="1:22" ht="17.25" customHeight="1">
      <c r="A11" s="25" t="s">
        <v>105</v>
      </c>
      <c r="B11" s="25">
        <v>56</v>
      </c>
      <c r="C11" s="25">
        <v>14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7"/>
      <c r="T11" s="34"/>
      <c r="U11" s="35"/>
      <c r="V11" s="35"/>
    </row>
    <row r="12" spans="1:22" ht="17.25" customHeight="1">
      <c r="A12" s="28" t="s">
        <v>30</v>
      </c>
      <c r="B12" s="28">
        <v>62</v>
      </c>
      <c r="C12" s="29">
        <v>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T12" s="34"/>
      <c r="U12" s="35"/>
      <c r="V12" s="35"/>
    </row>
    <row r="13" spans="1:22" ht="17.25" customHeight="1">
      <c r="A13" s="28" t="s">
        <v>29</v>
      </c>
      <c r="B13" s="28">
        <v>61</v>
      </c>
      <c r="C13" s="29">
        <v>9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T13" s="34"/>
      <c r="U13" s="35"/>
      <c r="V13" s="35"/>
    </row>
    <row r="14" spans="1:22" ht="17.25" customHeight="1">
      <c r="A14" s="28" t="s">
        <v>58</v>
      </c>
      <c r="B14" s="28">
        <v>58</v>
      </c>
      <c r="C14" s="29">
        <v>12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T14" s="34"/>
      <c r="U14" s="35"/>
      <c r="V14" s="35"/>
    </row>
    <row r="15" spans="1:22" ht="17.25" customHeight="1">
      <c r="A15" s="28" t="s">
        <v>57</v>
      </c>
      <c r="B15" s="28">
        <v>58</v>
      </c>
      <c r="C15" s="29">
        <v>12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T15" s="34"/>
      <c r="U15" s="35"/>
      <c r="V15" s="35"/>
    </row>
    <row r="16" spans="1:22" ht="17.25" customHeight="1">
      <c r="A16" s="28" t="s">
        <v>31</v>
      </c>
      <c r="B16" s="28">
        <v>60</v>
      </c>
      <c r="C16" s="29">
        <v>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T16" s="34"/>
      <c r="U16" s="35"/>
      <c r="V16" s="35"/>
    </row>
    <row r="17" spans="1:22" ht="17.25" customHeight="1">
      <c r="A17" s="28" t="s">
        <v>28</v>
      </c>
      <c r="B17" s="28">
        <v>59</v>
      </c>
      <c r="C17" s="29">
        <v>11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T17" s="34"/>
      <c r="U17" s="35"/>
      <c r="V17" s="35"/>
    </row>
    <row r="18" spans="1:22" ht="17.25" customHeight="1">
      <c r="A18" s="28" t="s">
        <v>32</v>
      </c>
      <c r="B18" s="28">
        <v>60</v>
      </c>
      <c r="C18" s="29">
        <v>10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T18" s="34"/>
      <c r="U18" s="35"/>
      <c r="V18" s="35"/>
    </row>
    <row r="19" spans="1:22" ht="17.25" customHeight="1">
      <c r="A19" s="28" t="s">
        <v>45</v>
      </c>
      <c r="B19" s="28">
        <v>59</v>
      </c>
      <c r="C19" s="29">
        <v>11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T19" s="34"/>
      <c r="U19" s="35"/>
      <c r="V19" s="35"/>
    </row>
    <row r="20" spans="1:22" ht="17.25" customHeight="1">
      <c r="A20" s="28" t="s">
        <v>34</v>
      </c>
      <c r="B20" s="28">
        <v>58</v>
      </c>
      <c r="C20" s="29">
        <v>12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T20" s="34"/>
      <c r="U20" s="35"/>
      <c r="V20" s="35"/>
    </row>
    <row r="21" spans="1:22" ht="17.25" customHeight="1">
      <c r="A21" s="28" t="s">
        <v>33</v>
      </c>
      <c r="B21" s="28">
        <v>60</v>
      </c>
      <c r="C21" s="29">
        <v>10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T21" s="34"/>
      <c r="U21" s="35"/>
      <c r="V21" s="35"/>
    </row>
    <row r="22" spans="1:22" ht="17.25" customHeight="1">
      <c r="A22" s="28" t="s">
        <v>56</v>
      </c>
      <c r="B22" s="28">
        <v>58</v>
      </c>
      <c r="C22" s="29">
        <v>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T22" s="34"/>
      <c r="U22" s="35"/>
      <c r="V22" s="35"/>
    </row>
    <row r="23" spans="1:22" ht="17.25" customHeight="1">
      <c r="A23" s="28" t="s">
        <v>60</v>
      </c>
      <c r="B23" s="25">
        <v>61</v>
      </c>
      <c r="C23" s="25">
        <v>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T23" s="34"/>
      <c r="U23" s="35"/>
      <c r="V23" s="35"/>
    </row>
    <row r="24" spans="1:22" ht="17.25" customHeight="1">
      <c r="A24" s="28" t="s">
        <v>59</v>
      </c>
      <c r="B24" s="25">
        <v>61</v>
      </c>
      <c r="C24" s="25">
        <v>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T24" s="34"/>
      <c r="U24" s="35"/>
      <c r="V24" s="35"/>
    </row>
    <row r="25" spans="1:22" ht="17.25" customHeight="1">
      <c r="A25" s="28" t="s">
        <v>38</v>
      </c>
      <c r="B25" s="28">
        <v>62</v>
      </c>
      <c r="C25" s="25">
        <v>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T25" s="36"/>
      <c r="U25" s="35"/>
      <c r="V25" s="35"/>
    </row>
    <row r="26" spans="1:22" ht="17.25" customHeight="1">
      <c r="A26" s="28" t="s">
        <v>37</v>
      </c>
      <c r="B26" s="28">
        <v>61</v>
      </c>
      <c r="C26" s="25">
        <v>9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T26" s="36"/>
      <c r="U26" s="35"/>
      <c r="V26" s="35"/>
    </row>
    <row r="27" spans="1:22" ht="17.25" customHeight="1">
      <c r="A27" s="28" t="s">
        <v>61</v>
      </c>
      <c r="B27" s="28">
        <v>62</v>
      </c>
      <c r="C27" s="25">
        <v>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T27" s="36"/>
      <c r="U27" s="35"/>
      <c r="V27" s="35"/>
    </row>
    <row r="28" spans="1:22" ht="17.25" customHeight="1">
      <c r="A28" s="28" t="s">
        <v>65</v>
      </c>
      <c r="B28" s="28">
        <v>63</v>
      </c>
      <c r="C28" s="25">
        <v>7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T28" s="36"/>
      <c r="U28" s="35"/>
      <c r="V28" s="35"/>
    </row>
    <row r="29" spans="1:22" ht="17.25" customHeight="1">
      <c r="A29" s="28" t="s">
        <v>121</v>
      </c>
      <c r="B29" s="28">
        <v>62</v>
      </c>
      <c r="C29" s="41">
        <v>8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T29" s="36"/>
      <c r="U29" s="35"/>
      <c r="V29" s="35"/>
    </row>
    <row r="30" spans="1:22" ht="15" hidden="1" customHeight="1">
      <c r="A30" s="30" t="s">
        <v>54</v>
      </c>
      <c r="B30" s="2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T30" s="36"/>
      <c r="U30" s="35"/>
      <c r="V30" s="35"/>
    </row>
    <row r="31" spans="1:22" ht="15" hidden="1" customHeight="1">
      <c r="A31" s="28" t="s">
        <v>99</v>
      </c>
      <c r="B31" s="3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T31" s="36"/>
      <c r="U31" s="35"/>
      <c r="V31" s="35"/>
    </row>
    <row r="32" spans="1:22" ht="15" hidden="1" customHeight="1">
      <c r="A32" s="28" t="s">
        <v>74</v>
      </c>
      <c r="B32" s="3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T32" s="36"/>
      <c r="U32" s="35"/>
      <c r="V32" s="35"/>
    </row>
    <row r="33" spans="1:25" ht="17.25" customHeight="1">
      <c r="A33" s="28" t="s">
        <v>106</v>
      </c>
      <c r="B33" s="25">
        <v>59</v>
      </c>
      <c r="C33" s="25">
        <v>11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T33" s="34"/>
      <c r="U33" s="35"/>
      <c r="V33" s="35"/>
    </row>
    <row r="34" spans="1:25" ht="29.25" customHeight="1">
      <c r="A34" s="219" t="s">
        <v>109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T34" s="34"/>
      <c r="U34" s="35"/>
      <c r="V34" s="35"/>
      <c r="W34" s="36"/>
      <c r="X34" s="35"/>
    </row>
    <row r="35" spans="1:25" ht="26.2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T35" s="34"/>
      <c r="U35" s="35"/>
      <c r="V35" s="35"/>
      <c r="W35" s="35"/>
      <c r="X35" s="35"/>
    </row>
    <row r="36" spans="1:25" ht="20.2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T36" s="34"/>
      <c r="U36" s="35"/>
      <c r="V36" s="35"/>
      <c r="W36" s="35"/>
      <c r="X36" s="35"/>
    </row>
    <row r="37" spans="1:25">
      <c r="T37" s="34"/>
      <c r="U37" s="35"/>
      <c r="V37" s="35"/>
    </row>
    <row r="38" spans="1:25">
      <c r="T38" s="34"/>
      <c r="U38" s="35"/>
      <c r="V38" s="35"/>
    </row>
    <row r="39" spans="1:25">
      <c r="T39" s="34"/>
      <c r="U39" s="35"/>
      <c r="V39" s="35"/>
    </row>
    <row r="40" spans="1:25">
      <c r="T40" s="34"/>
      <c r="U40" s="35"/>
      <c r="V40" s="35"/>
    </row>
    <row r="41" spans="1:25">
      <c r="T41" s="34"/>
      <c r="U41" s="35"/>
      <c r="V41" s="35"/>
    </row>
    <row r="42" spans="1:25">
      <c r="T42" s="34"/>
      <c r="U42" s="35"/>
      <c r="V42" s="35"/>
    </row>
    <row r="43" spans="1:25">
      <c r="T43" s="34"/>
      <c r="U43" s="35"/>
      <c r="V43" s="35"/>
    </row>
    <row r="44" spans="1:25"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4"/>
      <c r="U44" s="35"/>
      <c r="V44" s="35"/>
      <c r="W44" s="35"/>
      <c r="X44" s="35"/>
      <c r="Y44" s="35"/>
    </row>
    <row r="45" spans="1:25"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4"/>
      <c r="U45" s="35"/>
      <c r="V45" s="35"/>
      <c r="W45" s="35"/>
      <c r="X45" s="35"/>
      <c r="Y45" s="35"/>
    </row>
    <row r="46" spans="1:25"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4"/>
      <c r="U46" s="35"/>
      <c r="V46" s="35"/>
      <c r="W46" s="35"/>
      <c r="X46" s="35"/>
      <c r="Y46" s="35"/>
    </row>
    <row r="47" spans="1:25"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4"/>
      <c r="U47" s="35"/>
      <c r="V47" s="35"/>
      <c r="W47" s="35"/>
      <c r="X47" s="35"/>
      <c r="Y47" s="35"/>
    </row>
    <row r="48" spans="1:25">
      <c r="J48" s="35"/>
      <c r="K48" s="35"/>
      <c r="L48" s="37"/>
      <c r="M48" s="35"/>
      <c r="N48" s="35"/>
      <c r="O48" s="35"/>
      <c r="P48" s="35"/>
      <c r="Q48" s="35"/>
      <c r="R48" s="35"/>
      <c r="S48" s="35"/>
      <c r="T48" s="34"/>
      <c r="U48" s="35"/>
      <c r="V48" s="35"/>
      <c r="W48" s="35"/>
      <c r="X48" s="35"/>
      <c r="Y48" s="35"/>
    </row>
    <row r="49" spans="10:25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4"/>
      <c r="U49" s="35"/>
      <c r="V49" s="35"/>
      <c r="W49" s="35"/>
      <c r="X49" s="35"/>
      <c r="Y49" s="35"/>
    </row>
    <row r="50" spans="10:25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4"/>
      <c r="U50" s="35"/>
      <c r="V50" s="35"/>
      <c r="W50" s="35"/>
      <c r="X50" s="35"/>
      <c r="Y50" s="35"/>
    </row>
    <row r="51" spans="10:25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4"/>
      <c r="U51" s="35"/>
      <c r="V51" s="35"/>
      <c r="W51" s="35"/>
      <c r="X51" s="35"/>
      <c r="Y51" s="35"/>
    </row>
    <row r="52" spans="10:25"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5"/>
      <c r="V52" s="35"/>
      <c r="W52" s="35"/>
      <c r="X52" s="35"/>
      <c r="Y52" s="35"/>
    </row>
    <row r="53" spans="10:25"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4"/>
      <c r="U53" s="35"/>
      <c r="V53" s="35"/>
      <c r="W53" s="35"/>
      <c r="X53" s="35"/>
      <c r="Y53" s="35"/>
    </row>
    <row r="54" spans="10:25"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4"/>
      <c r="U54" s="35"/>
      <c r="V54" s="35"/>
      <c r="W54" s="35"/>
      <c r="X54" s="35"/>
      <c r="Y54" s="35"/>
    </row>
    <row r="55" spans="10:25"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4"/>
      <c r="U55" s="35"/>
      <c r="V55" s="35"/>
      <c r="W55" s="35"/>
      <c r="X55" s="35"/>
      <c r="Y55" s="35"/>
    </row>
    <row r="56" spans="10:25"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4"/>
      <c r="U56" s="35"/>
      <c r="V56" s="35"/>
      <c r="W56" s="35"/>
      <c r="X56" s="35"/>
      <c r="Y56" s="35"/>
    </row>
    <row r="57" spans="10:25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4"/>
      <c r="U57" s="35"/>
      <c r="V57" s="35"/>
      <c r="W57" s="35"/>
      <c r="X57" s="35"/>
      <c r="Y57" s="35"/>
    </row>
    <row r="58" spans="10:25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4"/>
      <c r="U58" s="35"/>
      <c r="V58" s="35"/>
      <c r="W58" s="35"/>
      <c r="X58" s="35"/>
      <c r="Y58" s="35"/>
    </row>
    <row r="59" spans="10:25"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4"/>
      <c r="U59" s="35"/>
      <c r="V59" s="35"/>
      <c r="W59" s="35"/>
      <c r="X59" s="35"/>
      <c r="Y59" s="35"/>
    </row>
    <row r="60" spans="10:25"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4"/>
      <c r="U60" s="35"/>
      <c r="V60" s="35"/>
      <c r="W60" s="35"/>
      <c r="X60" s="35"/>
      <c r="Y60" s="35"/>
    </row>
    <row r="61" spans="10:25"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4"/>
      <c r="U61" s="35"/>
      <c r="V61" s="35"/>
      <c r="W61" s="35"/>
      <c r="X61" s="35"/>
      <c r="Y61" s="35"/>
    </row>
    <row r="62" spans="10:25"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4"/>
      <c r="U62" s="35"/>
      <c r="V62" s="35"/>
      <c r="W62" s="35"/>
      <c r="X62" s="35"/>
      <c r="Y62" s="35"/>
    </row>
    <row r="63" spans="10:25"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4"/>
      <c r="U63" s="35"/>
      <c r="V63" s="35"/>
      <c r="W63" s="35"/>
      <c r="X63" s="35"/>
      <c r="Y63" s="35"/>
    </row>
    <row r="64" spans="10:25"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4"/>
      <c r="U64" s="35"/>
      <c r="V64" s="35"/>
      <c r="W64" s="35"/>
      <c r="X64" s="35"/>
      <c r="Y64" s="35"/>
    </row>
    <row r="65" spans="10:25"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4"/>
      <c r="U65" s="35"/>
      <c r="V65" s="35"/>
      <c r="W65" s="35"/>
      <c r="X65" s="35"/>
      <c r="Y65" s="35"/>
    </row>
    <row r="66" spans="10:25"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4"/>
      <c r="U66" s="35"/>
      <c r="V66" s="35"/>
      <c r="W66" s="35"/>
      <c r="X66" s="35"/>
      <c r="Y66" s="35"/>
    </row>
  </sheetData>
  <mergeCells count="8">
    <mergeCell ref="A34:R34"/>
    <mergeCell ref="A1:R1"/>
    <mergeCell ref="B2:D2"/>
    <mergeCell ref="E2:G2"/>
    <mergeCell ref="H2:J2"/>
    <mergeCell ref="K2:M2"/>
    <mergeCell ref="N2:P2"/>
    <mergeCell ref="Q2:R2"/>
  </mergeCells>
  <phoneticPr fontId="1" type="noConversion"/>
  <pageMargins left="0.70866141732283472" right="0.70866141732283472" top="0.31" bottom="0.26" header="0.31496062992125984" footer="0.22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6"/>
  <sheetViews>
    <sheetView topLeftCell="A5" workbookViewId="0">
      <selection activeCell="B35" sqref="B35:D35"/>
    </sheetView>
  </sheetViews>
  <sheetFormatPr defaultRowHeight="13.5"/>
  <cols>
    <col min="1" max="1" width="9" style="32"/>
    <col min="2" max="7" width="6.25" style="32" customWidth="1"/>
    <col min="8" max="16" width="6.875" style="32" customWidth="1"/>
    <col min="17" max="16384" width="9" style="32"/>
  </cols>
  <sheetData>
    <row r="1" spans="1:18" ht="18.75">
      <c r="A1" s="220" t="s">
        <v>162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5.75" customHeight="1">
      <c r="A2" s="25" t="s">
        <v>0</v>
      </c>
      <c r="B2" s="222" t="s">
        <v>2</v>
      </c>
      <c r="C2" s="222"/>
      <c r="D2" s="222"/>
      <c r="E2" s="222" t="s">
        <v>6</v>
      </c>
      <c r="F2" s="222"/>
      <c r="G2" s="222"/>
      <c r="H2" s="222" t="s">
        <v>7</v>
      </c>
      <c r="I2" s="222"/>
      <c r="J2" s="222"/>
      <c r="K2" s="222" t="s">
        <v>8</v>
      </c>
      <c r="L2" s="222"/>
      <c r="M2" s="222"/>
      <c r="N2" s="222" t="s">
        <v>9</v>
      </c>
      <c r="O2" s="222"/>
      <c r="P2" s="222"/>
      <c r="Q2" s="222" t="s">
        <v>22</v>
      </c>
      <c r="R2" s="222"/>
    </row>
    <row r="3" spans="1:18" ht="18" customHeight="1">
      <c r="A3" s="25" t="s">
        <v>1</v>
      </c>
      <c r="B3" s="25" t="s">
        <v>3</v>
      </c>
      <c r="C3" s="25" t="s">
        <v>4</v>
      </c>
      <c r="D3" s="25" t="s">
        <v>5</v>
      </c>
      <c r="E3" s="25" t="s">
        <v>3</v>
      </c>
      <c r="F3" s="25" t="s">
        <v>4</v>
      </c>
      <c r="G3" s="25" t="s">
        <v>5</v>
      </c>
      <c r="H3" s="25" t="s">
        <v>3</v>
      </c>
      <c r="I3" s="25" t="s">
        <v>4</v>
      </c>
      <c r="J3" s="25" t="s">
        <v>5</v>
      </c>
      <c r="K3" s="25" t="s">
        <v>3</v>
      </c>
      <c r="L3" s="25" t="s">
        <v>4</v>
      </c>
      <c r="M3" s="25" t="s">
        <v>5</v>
      </c>
      <c r="N3" s="25" t="s">
        <v>3</v>
      </c>
      <c r="O3" s="25" t="s">
        <v>4</v>
      </c>
      <c r="P3" s="25" t="s">
        <v>5</v>
      </c>
      <c r="Q3" s="25" t="s">
        <v>20</v>
      </c>
      <c r="R3" s="25" t="s">
        <v>21</v>
      </c>
    </row>
    <row r="4" spans="1:18" ht="17.25" customHeight="1">
      <c r="A4" s="25" t="s">
        <v>49</v>
      </c>
      <c r="B4" s="25">
        <v>33</v>
      </c>
      <c r="C4" s="25">
        <v>12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7"/>
      <c r="R4" s="27"/>
    </row>
    <row r="5" spans="1:18" ht="17.25" customHeight="1">
      <c r="A5" s="25" t="s">
        <v>25</v>
      </c>
      <c r="B5" s="25">
        <v>48</v>
      </c>
      <c r="C5" s="25">
        <v>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  <c r="R5" s="27"/>
    </row>
    <row r="6" spans="1:18" ht="17.25" customHeight="1">
      <c r="A6" s="25" t="s">
        <v>26</v>
      </c>
      <c r="B6" s="25">
        <v>47</v>
      </c>
      <c r="C6" s="25">
        <v>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  <c r="R6" s="27"/>
    </row>
    <row r="7" spans="1:18" ht="17.25" customHeight="1">
      <c r="A7" s="25" t="s">
        <v>27</v>
      </c>
      <c r="B7" s="25">
        <v>51</v>
      </c>
      <c r="C7" s="25">
        <v>4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7"/>
      <c r="R7" s="27"/>
    </row>
    <row r="8" spans="1:18" ht="17.25" customHeight="1">
      <c r="A8" s="25" t="s">
        <v>50</v>
      </c>
      <c r="B8" s="25">
        <v>51</v>
      </c>
      <c r="C8" s="25">
        <v>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7"/>
      <c r="R8" s="27"/>
    </row>
    <row r="9" spans="1:18" ht="17.25" customHeight="1">
      <c r="A9" s="25" t="s">
        <v>51</v>
      </c>
      <c r="B9" s="25">
        <v>49</v>
      </c>
      <c r="C9" s="25">
        <v>6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7"/>
      <c r="R9" s="27"/>
    </row>
    <row r="10" spans="1:18" ht="17.25" customHeight="1">
      <c r="A10" s="25" t="s">
        <v>104</v>
      </c>
      <c r="B10" s="25">
        <v>50</v>
      </c>
      <c r="C10" s="25">
        <v>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7"/>
    </row>
    <row r="11" spans="1:18" ht="17.25" customHeight="1">
      <c r="A11" s="25" t="s">
        <v>105</v>
      </c>
      <c r="B11" s="25">
        <v>51</v>
      </c>
      <c r="C11" s="25">
        <v>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7"/>
    </row>
    <row r="12" spans="1:18" ht="16.5" customHeight="1">
      <c r="A12" s="28" t="s">
        <v>30</v>
      </c>
      <c r="B12" s="28">
        <v>48</v>
      </c>
      <c r="C12" s="29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16.5" customHeight="1">
      <c r="A13" s="28" t="s">
        <v>29</v>
      </c>
      <c r="B13" s="28">
        <v>51</v>
      </c>
      <c r="C13" s="29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6.5" customHeight="1">
      <c r="A14" s="28" t="s">
        <v>58</v>
      </c>
      <c r="B14" s="28">
        <v>51</v>
      </c>
      <c r="C14" s="29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16.5" customHeight="1">
      <c r="A15" s="28" t="s">
        <v>57</v>
      </c>
      <c r="B15" s="28">
        <v>50</v>
      </c>
      <c r="C15" s="29">
        <v>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6.5" customHeight="1">
      <c r="A16" s="28" t="s">
        <v>31</v>
      </c>
      <c r="B16" s="28">
        <v>51</v>
      </c>
      <c r="C16" s="29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16.5" customHeight="1">
      <c r="A17" s="28" t="s">
        <v>28</v>
      </c>
      <c r="B17" s="28">
        <v>50</v>
      </c>
      <c r="C17" s="29">
        <v>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6.5" customHeight="1">
      <c r="A18" s="28" t="s">
        <v>32</v>
      </c>
      <c r="B18" s="28">
        <v>50</v>
      </c>
      <c r="C18" s="29">
        <v>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6.5" customHeight="1">
      <c r="A19" s="28" t="s">
        <v>45</v>
      </c>
      <c r="B19" s="28">
        <v>49</v>
      </c>
      <c r="C19" s="29">
        <v>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6.5" customHeight="1">
      <c r="A20" s="28" t="s">
        <v>34</v>
      </c>
      <c r="B20" s="28">
        <v>49</v>
      </c>
      <c r="C20" s="29">
        <v>6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17.25" customHeight="1">
      <c r="A21" s="28" t="s">
        <v>33</v>
      </c>
      <c r="B21" s="28">
        <v>50</v>
      </c>
      <c r="C21" s="29">
        <v>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7.25" customHeight="1">
      <c r="A22" s="28" t="s">
        <v>56</v>
      </c>
      <c r="B22" s="28">
        <v>49</v>
      </c>
      <c r="C22" s="29">
        <v>6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17.25" customHeight="1">
      <c r="A23" s="28" t="s">
        <v>60</v>
      </c>
      <c r="B23" s="25">
        <v>51</v>
      </c>
      <c r="C23" s="25">
        <v>4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6.5" customHeight="1">
      <c r="A24" s="28" t="s">
        <v>59</v>
      </c>
      <c r="B24" s="25">
        <v>50</v>
      </c>
      <c r="C24" s="25">
        <v>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7.25" customHeight="1">
      <c r="A25" s="28" t="s">
        <v>40</v>
      </c>
      <c r="B25" s="28">
        <v>51</v>
      </c>
      <c r="C25" s="25">
        <v>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7.25" customHeight="1">
      <c r="A26" s="28" t="s">
        <v>39</v>
      </c>
      <c r="B26" s="28">
        <v>51</v>
      </c>
      <c r="C26" s="25">
        <v>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7.25" customHeight="1">
      <c r="A27" s="28" t="s">
        <v>122</v>
      </c>
      <c r="B27" s="28">
        <v>49</v>
      </c>
      <c r="C27" s="41">
        <v>6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5.75" hidden="1" customHeight="1">
      <c r="A28" s="28" t="s">
        <v>75</v>
      </c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5.75" hidden="1" customHeight="1">
      <c r="A29" s="28" t="s">
        <v>103</v>
      </c>
      <c r="B29" s="3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15.75" hidden="1" customHeight="1">
      <c r="A30" s="28" t="s">
        <v>76</v>
      </c>
      <c r="B30" s="3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5.75" hidden="1" customHeight="1">
      <c r="A31" s="28" t="s">
        <v>77</v>
      </c>
      <c r="B31" s="3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15.75" hidden="1" customHeight="1">
      <c r="A32" s="28" t="s">
        <v>78</v>
      </c>
      <c r="B32" s="3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6.5" customHeight="1">
      <c r="A33" s="28" t="s">
        <v>106</v>
      </c>
      <c r="B33" s="25">
        <v>48</v>
      </c>
      <c r="C33" s="25">
        <v>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7.25" customHeight="1">
      <c r="A34" s="223" t="s">
        <v>169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5"/>
    </row>
    <row r="35" spans="1:18">
      <c r="A35" s="50" t="s">
        <v>170</v>
      </c>
      <c r="B35" s="51">
        <v>46</v>
      </c>
      <c r="C35" s="51">
        <v>7</v>
      </c>
      <c r="D35" s="51">
        <v>2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 ht="30" customHeight="1">
      <c r="A36" s="219" t="s">
        <v>109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</sheetData>
  <mergeCells count="9">
    <mergeCell ref="A36:R36"/>
    <mergeCell ref="A1:R1"/>
    <mergeCell ref="B2:D2"/>
    <mergeCell ref="E2:G2"/>
    <mergeCell ref="H2:J2"/>
    <mergeCell ref="K2:M2"/>
    <mergeCell ref="N2:P2"/>
    <mergeCell ref="Q2:R2"/>
    <mergeCell ref="A34:R34"/>
  </mergeCells>
  <phoneticPr fontId="1" type="noConversion"/>
  <pageMargins left="0.70866141732283472" right="0.70866141732283472" top="0.37" bottom="0.3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干部总</vt:lpstr>
      <vt:lpstr>Sheet1</vt:lpstr>
      <vt:lpstr>高管评议表</vt:lpstr>
      <vt:lpstr>高管评议表2</vt:lpstr>
      <vt:lpstr>高管评议1</vt:lpstr>
      <vt:lpstr>党政综合部</vt:lpstr>
      <vt:lpstr>安监</vt:lpstr>
      <vt:lpstr>计划</vt:lpstr>
      <vt:lpstr>财务</vt:lpstr>
      <vt:lpstr>审计</vt:lpstr>
      <vt:lpstr>人力</vt:lpstr>
      <vt:lpstr>营销</vt:lpstr>
      <vt:lpstr>热力分公司</vt:lpstr>
      <vt:lpstr>天然气</vt:lpstr>
      <vt:lpstr>机电</vt:lpstr>
      <vt:lpstr>市政</vt:lpstr>
      <vt:lpstr>新洁能源</vt:lpstr>
      <vt:lpstr>煤炭</vt:lpstr>
      <vt:lpstr>商贸</vt:lpstr>
      <vt:lpstr>物业公司</vt:lpstr>
      <vt:lpstr>物流</vt:lpstr>
      <vt:lpstr>后备干部</vt:lpstr>
      <vt:lpstr>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2015-05-14T06:15:33Z</dcterms:modified>
</cp:coreProperties>
</file>